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BS\Haseeb\"/>
    </mc:Choice>
  </mc:AlternateContent>
  <xr:revisionPtr revIDLastSave="0" documentId="13_ncr:1_{42C49DD6-AC66-4C6A-AEBF-B68CFEA9346D}" xr6:coauthVersionLast="47" xr6:coauthVersionMax="47" xr10:uidLastSave="{00000000-0000-0000-0000-000000000000}"/>
  <bookViews>
    <workbookView xWindow="-108" yWindow="-108" windowWidth="23256" windowHeight="12456" tabRatio="947" xr2:uid="{00000000-000D-0000-FFFF-FFFF00000000}"/>
  </bookViews>
  <sheets>
    <sheet name="Grid 1A" sheetId="42" r:id="rId1"/>
  </sheets>
  <externalReferences>
    <externalReference r:id="rId2"/>
    <externalReference r:id="rId3"/>
    <externalReference r:id="rId4"/>
    <externalReference r:id="rId5"/>
  </externalReferences>
  <definedNames>
    <definedName name="\a">#N/A</definedName>
    <definedName name="\d">#N/A</definedName>
    <definedName name="\r">#N/A</definedName>
    <definedName name="_xlnm.Database" localSheetId="0">[1]BOQ!#REF!</definedName>
    <definedName name="_xlnm.Database">[1]BOQ!#REF!</definedName>
    <definedName name="Dia">"aa"</definedName>
    <definedName name="dl" localSheetId="0">#REF!</definedName>
    <definedName name="dl">#REF!</definedName>
    <definedName name="Equipment">[2]Code!$A$27:$C$73</definedName>
    <definedName name="GH" localSheetId="0">#REF!</definedName>
    <definedName name="GH">#REF!</definedName>
    <definedName name="HEADDAYA3">'[3]CALENDAR ANNUAL'!$U$42:$AA$47,'[3]CALENDAR ANNUAL'!$L$42:$R$47,'[3]CALENDAR ANNUAL'!$C$42:$I$47,'[3]CALENDAR ANNUAL'!$C$33:$I$38,'[3]CALENDAR ANNUAL'!$L$33:$R$38,'[3]CALENDAR ANNUAL'!$U$33:$AA$38,'[3]CALENDAR ANNUAL'!$U$24:$AA$29,'[3]CALENDAR ANNUAL'!$L$24:$R$28,'[3]CALENDAR ANNUAL'!$L$29:$R$29,'[3]CALENDAR ANNUAL'!$C$24:$I$29,'[3]CALENDAR ANNUAL'!$C$15:$I$20,'[3]CALENDAR ANNUAL'!$L$15:$R$20,'[3]CALENDAR ANNUAL'!$U$15:$AA$20</definedName>
    <definedName name="HEADDAYA4">'[3]CALENDAR ANNUAL'!$C$15:$I$20,'[3]CALENDAR ANNUAL'!$L$15,'[3]CALENDAR ANNUAL'!$R$15,'[3]CALENDAR ANNUAL'!$L$15:$R$20,'[3]CALENDAR ANNUAL'!$U$15:$AA$20,'[3]CALENDAR ANNUAL'!$C$24:$I$29,'[3]CALENDAR ANNUAL'!$L$24:$R$29,'[3]CALENDAR ANNUAL'!$U$24:$AA$29,'[3]CALENDAR ANNUAL'!$C$33:$I$38,'[3]CALENDAR ANNUAL'!$L$33:$R$37,'[3]CALENDAR ANNUAL'!$L$33:$R$38,'[3]CALENDAR ANNUAL'!$U$33:$AA$37,'[3]CALENDAR ANNUAL'!$AA$37,'[3]CALENDAR ANNUAL'!$U$33:$AA$38,'[3]CALENDAR ANNUAL'!$C$42:$I$47,'[3]CALENDAR ANNUAL'!$L$42:$R$47,'[3]CALENDAR ANNUAL'!$U$42:$AA$47</definedName>
    <definedName name="HEADWEEKA3">'[3]CALENDAR ANNUAL'!$C$14:$I$14,'[3]CALENDAR ANNUAL'!$L$14:$R$14,'[3]CALENDAR ANNUAL'!$U$14:$AA$14,'[3]CALENDAR ANNUAL'!$C$23:$I$23,'[3]CALENDAR ANNUAL'!$L$23:$R$23,'[3]CALENDAR ANNUAL'!$U$23:$AA$23,'[3]CALENDAR ANNUAL'!$C$32:$I$32,'[3]CALENDAR ANNUAL'!$L$32:$R$32,'[3]CALENDAR ANNUAL'!$U$32:$AA$32,'[3]CALENDAR ANNUAL'!$C$41:$I$41,'[3]CALENDAR ANNUAL'!$L$41:$R$41,'[3]CALENDAR ANNUAL'!$U$41:$AA$41</definedName>
    <definedName name="HEADWEEKA4">'[3]CALENDAR ANNUAL'!$C$14:$I$14,'[3]CALENDAR ANNUAL'!$L$14:$R$14,'[3]CALENDAR ANNUAL'!$U$14:$AA$14,'[3]CALENDAR ANNUAL'!$U$23:$AA$23,'[3]CALENDAR ANNUAL'!$L$23:$R$23,'[3]CALENDAR ANNUAL'!$C$23:$I$23,'[3]CALENDAR ANNUAL'!$U$32:$AA$32,'[3]CALENDAR ANNUAL'!$L$32:$R$32,'[3]CALENDAR ANNUAL'!$C$32:$I$32,'[3]CALENDAR ANNUAL'!$U$41:$AA$41,'[3]CALENDAR ANNUAL'!$L$41:$R$41,'[3]CALENDAR ANNUAL'!$C$41:$I$41</definedName>
    <definedName name="HTML_CodePage" hidden="1">1252</definedName>
    <definedName name="HTML_Control" localSheetId="0" hidden="1">{"'TELEPHONE Nos'!$A$1:$D$55"}</definedName>
    <definedName name="HTML_Control" hidden="1">{"'TELEPHONE Nos'!$A$1:$D$55"}</definedName>
    <definedName name="HTML_Description" hidden="1">""</definedName>
    <definedName name="HTML_Email" hidden="1">""</definedName>
    <definedName name="HTML_Header" hidden="1">"TELEPHONE Nos"</definedName>
    <definedName name="HTML_LastUpdate" hidden="1">"13/06/98"</definedName>
    <definedName name="HTML_LineAfter" hidden="1">FALSE</definedName>
    <definedName name="HTML_LineBefore" hidden="1">FALSE</definedName>
    <definedName name="HTML_Name" hidden="1">"Baber Beg"</definedName>
    <definedName name="HTML_OBDlg2" hidden="1">TRUE</definedName>
    <definedName name="HTML_OBDlg4" hidden="1">TRUE</definedName>
    <definedName name="HTML_OS" hidden="1">0</definedName>
    <definedName name="HTML_PathFile" hidden="1">"C:\Baber\Larkin\MyHTML.htm"</definedName>
    <definedName name="HTML_Title" hidden="1">"BABER-gbc"</definedName>
    <definedName name="ld" localSheetId="0">#REF!</definedName>
    <definedName name="ld">#REF!</definedName>
    <definedName name="M">'[4]LAB-SCHD'!$AB$6</definedName>
    <definedName name="Manpower">[2]Code!$A$3:$C$24</definedName>
    <definedName name="Material">[2]Code!$A$76:$C$159</definedName>
    <definedName name="PPaid" localSheetId="0">#REF!</definedName>
    <definedName name="PPaid">#REF!</definedName>
    <definedName name="PRetention" localSheetId="0">#REF!</definedName>
    <definedName name="PRetention">#REF!</definedName>
    <definedName name="_xlnm.Print_Area" localSheetId="0">'Grid 1A'!$A$1:$Y$32</definedName>
    <definedName name="_xlnm.Print_Area">#REF!</definedName>
    <definedName name="PRINT_AREA_MI" localSheetId="0">#REF!</definedName>
    <definedName name="PRINT_AREA_MI">#REF!</definedName>
    <definedName name="_xlnm.Print_Titles" localSheetId="0">'Grid 1A'!$1:$6</definedName>
    <definedName name="ss" localSheetId="0">[1]BOQ!#REF!</definedName>
    <definedName name="ss">[1]BOQ!#REF!</definedName>
    <definedName name="TPaid" localSheetId="0">#REF!</definedName>
    <definedName name="TPaid">#REF!</definedName>
    <definedName name="TRetention" localSheetId="0">#REF!</definedName>
    <definedName name="TRetention">#REF!</definedName>
    <definedName name="w" localSheetId="0">#REF!</definedName>
    <definedName name="w">#REF!</definedName>
    <definedName name="ww" localSheetId="0">#REF!</definedName>
    <definedName name="w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23" i="42" l="1"/>
  <c r="J7" i="42"/>
  <c r="X19" i="42"/>
  <c r="Y14" i="42"/>
  <c r="N12" i="42" l="1"/>
  <c r="M12" i="42"/>
  <c r="L12" i="42"/>
  <c r="K12" i="42"/>
  <c r="J12" i="42"/>
  <c r="I12" i="42"/>
  <c r="H12" i="42"/>
  <c r="Q12" i="42" l="1"/>
  <c r="E12" i="42"/>
  <c r="G8" i="42"/>
  <c r="P12" i="42" l="1"/>
  <c r="R12" i="42" s="1"/>
  <c r="X11" i="42"/>
  <c r="H8" i="42" l="1"/>
  <c r="W10" i="42"/>
  <c r="W11" i="42" s="1"/>
  <c r="O8" i="42" s="1"/>
  <c r="P8" i="42" s="1"/>
  <c r="R8" i="42" s="1"/>
  <c r="S8" i="42" s="1"/>
  <c r="U8" i="42" s="1"/>
  <c r="X24" i="42" s="1"/>
  <c r="F12" i="42"/>
  <c r="G12" i="42" s="1"/>
  <c r="S12" i="42" s="1"/>
  <c r="U12" i="42" s="1"/>
  <c r="X25" i="42" s="1"/>
  <c r="X26" i="42" l="1"/>
  <c r="U20" i="42"/>
  <c r="U21" i="42" s="1"/>
  <c r="Y26" i="42"/>
</calcChain>
</file>

<file path=xl/sharedStrings.xml><?xml version="1.0" encoding="utf-8"?>
<sst xmlns="http://schemas.openxmlformats.org/spreadsheetml/2006/main" count="40" uniqueCount="39">
  <si>
    <t>Concrete Cover =</t>
  </si>
  <si>
    <t>Sr. No.</t>
  </si>
  <si>
    <t>Description</t>
  </si>
  <si>
    <t>Dia
(#)</t>
  </si>
  <si>
    <t>Spacing
(mm)</t>
  </si>
  <si>
    <t>No. Of
Bars</t>
  </si>
  <si>
    <t>Total No of Bars</t>
  </si>
  <si>
    <t>Length of Bars (mm)</t>
  </si>
  <si>
    <t>Cut 
Length
(mm)</t>
  </si>
  <si>
    <t>Total 
Length
(m)</t>
  </si>
  <si>
    <t>Unit 
Weight
(Kg/m)</t>
  </si>
  <si>
    <t>Total
 Weight
(Kg)</t>
  </si>
  <si>
    <t>Bar Shape (mm)</t>
  </si>
  <si>
    <t>A</t>
  </si>
  <si>
    <t>B</t>
  </si>
  <si>
    <t>C</t>
  </si>
  <si>
    <t>Lap</t>
  </si>
  <si>
    <t xml:space="preserve">  TOTAL WEIGHT IN Kg's </t>
  </si>
  <si>
    <t xml:space="preserve">  TOTAL WEIGHT IN TON's </t>
  </si>
  <si>
    <t>Ø of Bar</t>
  </si>
  <si>
    <t>Weight Kg</t>
  </si>
  <si>
    <t>Weight Ton</t>
  </si>
  <si>
    <t>Total</t>
  </si>
  <si>
    <t>No's Of Member</t>
  </si>
  <si>
    <t>Bend Deduction
(m)</t>
  </si>
  <si>
    <t>After Bend D/D Cut Length
(m)</t>
  </si>
  <si>
    <t>D</t>
  </si>
  <si>
    <t>E</t>
  </si>
  <si>
    <t>Lap=</t>
  </si>
  <si>
    <t>L</t>
  </si>
  <si>
    <t xml:space="preserve">Dist. Bars 
</t>
  </si>
  <si>
    <t xml:space="preserve">Main Bar
</t>
  </si>
  <si>
    <t xml:space="preserve">No </t>
  </si>
  <si>
    <t>T.L</t>
  </si>
  <si>
    <t>50mm</t>
  </si>
  <si>
    <t>F</t>
  </si>
  <si>
    <t>G</t>
  </si>
  <si>
    <t>Grid 1A  (NJB) (RD:0+110~0+180.99)</t>
  </si>
  <si>
    <r>
      <t xml:space="preserve">Barbending Schedule: </t>
    </r>
    <r>
      <rPr>
        <b/>
        <sz val="12"/>
        <rFont val="Calibri"/>
        <family val="2"/>
        <scheme val="minor"/>
      </rPr>
      <t>NJB BARRIER AT RETAINING WALL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</si>
</sst>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(* #,##0.00_);_(* \(#,##0.00\);_(* &quot;-&quot;??_);_(@_)"/>
    <numFmt numFmtId="165" formatCode="00"/>
    <numFmt numFmtId="166" formatCode="0.000"/>
    <numFmt numFmtId="167" formatCode="&quot;#&quot;#"/>
    <numFmt numFmtId="168" formatCode="&quot;#&quot;##"/>
    <numFmt numFmtId="169" formatCode="_(* #,##0.000_);_(* \(#,##0.000\);_(* &quot;-&quot;??_);_(@_)"/>
    <numFmt numFmtId="170" formatCode="0.0"/>
    <numFmt numFmtId="171" formatCode="_(* #,##0_);_(* \(#,##0\);_(* &quot;-&quot;??_);_(@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name val="Calibri"/>
      <family val="2"/>
      <scheme val="minor"/>
    </font>
    <font>
      <b/>
      <u/>
      <sz val="14"/>
      <name val="Calibri"/>
      <family val="2"/>
      <scheme val="minor"/>
    </font>
    <font>
      <b/>
      <u/>
      <sz val="10"/>
      <name val="Calibri"/>
      <family val="2"/>
      <scheme val="minor"/>
    </font>
    <font>
      <sz val="8"/>
      <name val="Arial"/>
      <family val="2"/>
    </font>
    <font>
      <b/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/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25">
    <xf numFmtId="0" fontId="0" fillId="0" borderId="0" xfId="0"/>
    <xf numFmtId="0" fontId="5" fillId="0" borderId="0" xfId="0" applyFont="1"/>
    <xf numFmtId="0" fontId="6" fillId="0" borderId="0" xfId="2" applyFont="1" applyAlignment="1">
      <alignment vertical="center"/>
    </xf>
    <xf numFmtId="43" fontId="6" fillId="0" borderId="0" xfId="1" applyFont="1" applyFill="1" applyBorder="1" applyAlignment="1">
      <alignment vertical="center"/>
    </xf>
    <xf numFmtId="0" fontId="8" fillId="0" borderId="0" xfId="1" applyNumberFormat="1" applyFont="1" applyFill="1" applyBorder="1" applyAlignment="1">
      <alignment horizontal="center" vertical="center"/>
    </xf>
    <xf numFmtId="0" fontId="9" fillId="0" borderId="0" xfId="0" applyFont="1"/>
    <xf numFmtId="0" fontId="6" fillId="0" borderId="0" xfId="1" applyNumberFormat="1" applyFont="1" applyFill="1" applyBorder="1" applyAlignment="1">
      <alignment vertical="center"/>
    </xf>
    <xf numFmtId="0" fontId="7" fillId="0" borderId="0" xfId="2" applyFont="1" applyAlignment="1">
      <alignment vertical="center"/>
    </xf>
    <xf numFmtId="43" fontId="10" fillId="0" borderId="0" xfId="1" applyFont="1" applyFill="1" applyBorder="1" applyAlignment="1">
      <alignment vertical="center"/>
    </xf>
    <xf numFmtId="0" fontId="11" fillId="0" borderId="0" xfId="1" applyNumberFormat="1" applyFont="1" applyFill="1" applyBorder="1" applyAlignment="1">
      <alignment horizontal="center" vertical="center"/>
    </xf>
    <xf numFmtId="0" fontId="6" fillId="0" borderId="0" xfId="2" applyFont="1" applyAlignment="1">
      <alignment horizontal="left" vertical="center"/>
    </xf>
    <xf numFmtId="43" fontId="12" fillId="0" borderId="0" xfId="1" applyFont="1" applyFill="1" applyBorder="1" applyAlignment="1">
      <alignment horizontal="right" vertical="center"/>
    </xf>
    <xf numFmtId="43" fontId="12" fillId="0" borderId="0" xfId="1" applyFont="1" applyFill="1" applyBorder="1" applyAlignment="1">
      <alignment horizontal="left" vertical="center"/>
    </xf>
    <xf numFmtId="43" fontId="1" fillId="0" borderId="0" xfId="1" applyFont="1"/>
    <xf numFmtId="0" fontId="1" fillId="0" borderId="0" xfId="0" applyFont="1"/>
    <xf numFmtId="166" fontId="15" fillId="0" borderId="9" xfId="2" applyNumberFormat="1" applyFont="1" applyBorder="1" applyAlignment="1">
      <alignment vertical="center"/>
    </xf>
    <xf numFmtId="166" fontId="15" fillId="0" borderId="10" xfId="2" applyNumberFormat="1" applyFont="1" applyBorder="1" applyAlignment="1">
      <alignment vertical="center"/>
    </xf>
    <xf numFmtId="43" fontId="16" fillId="0" borderId="0" xfId="1" applyFont="1"/>
    <xf numFmtId="0" fontId="16" fillId="0" borderId="0" xfId="0" applyFont="1"/>
    <xf numFmtId="0" fontId="6" fillId="0" borderId="0" xfId="2" applyFont="1" applyAlignment="1">
      <alignment horizontal="right" vertical="center"/>
    </xf>
    <xf numFmtId="43" fontId="6" fillId="0" borderId="0" xfId="1" applyFont="1" applyFill="1" applyBorder="1" applyAlignment="1">
      <alignment horizontal="right" vertical="center"/>
    </xf>
    <xf numFmtId="43" fontId="17" fillId="0" borderId="0" xfId="1" applyFont="1" applyFill="1"/>
    <xf numFmtId="0" fontId="3" fillId="0" borderId="0" xfId="0" applyFont="1"/>
    <xf numFmtId="0" fontId="18" fillId="0" borderId="0" xfId="2" applyFont="1"/>
    <xf numFmtId="0" fontId="19" fillId="0" borderId="0" xfId="2" applyFont="1"/>
    <xf numFmtId="0" fontId="15" fillId="0" borderId="0" xfId="2" applyFont="1" applyAlignment="1">
      <alignment horizontal="right" vertical="center"/>
    </xf>
    <xf numFmtId="43" fontId="18" fillId="0" borderId="0" xfId="1" applyFont="1" applyFill="1" applyAlignment="1">
      <alignment horizontal="left"/>
    </xf>
    <xf numFmtId="43" fontId="19" fillId="0" borderId="0" xfId="1" applyFont="1" applyFill="1"/>
    <xf numFmtId="43" fontId="19" fillId="0" borderId="0" xfId="1" applyFont="1" applyFill="1" applyAlignment="1">
      <alignment horizontal="left"/>
    </xf>
    <xf numFmtId="43" fontId="20" fillId="0" borderId="0" xfId="1" applyFont="1" applyFill="1"/>
    <xf numFmtId="0" fontId="17" fillId="0" borderId="0" xfId="2" applyFont="1"/>
    <xf numFmtId="43" fontId="18" fillId="0" borderId="0" xfId="1" applyFont="1" applyFill="1" applyAlignment="1"/>
    <xf numFmtId="43" fontId="18" fillId="0" borderId="0" xfId="1" applyFont="1" applyFill="1"/>
    <xf numFmtId="0" fontId="2" fillId="0" borderId="0" xfId="1" applyNumberFormat="1" applyFont="1" applyAlignment="1">
      <alignment horizontal="center"/>
    </xf>
    <xf numFmtId="0" fontId="14" fillId="0" borderId="17" xfId="3" applyNumberFormat="1" applyFont="1" applyFill="1" applyBorder="1" applyAlignment="1">
      <alignment vertical="center" wrapText="1"/>
    </xf>
    <xf numFmtId="165" fontId="21" fillId="0" borderId="0" xfId="4" applyNumberFormat="1" applyFont="1" applyFill="1" applyBorder="1" applyAlignment="1">
      <alignment vertical="center"/>
    </xf>
    <xf numFmtId="0" fontId="14" fillId="0" borderId="18" xfId="3" applyNumberFormat="1" applyFont="1" applyFill="1" applyBorder="1" applyAlignment="1">
      <alignment wrapText="1"/>
    </xf>
    <xf numFmtId="0" fontId="3" fillId="3" borderId="11" xfId="0" applyFont="1" applyFill="1" applyBorder="1" applyAlignment="1">
      <alignment horizontal="center" vertical="center" wrapText="1"/>
    </xf>
    <xf numFmtId="166" fontId="22" fillId="4" borderId="0" xfId="0" applyNumberFormat="1" applyFont="1" applyFill="1" applyAlignment="1" applyProtection="1">
      <alignment vertical="center"/>
      <protection hidden="1"/>
    </xf>
    <xf numFmtId="169" fontId="15" fillId="0" borderId="6" xfId="1" applyNumberFormat="1" applyFont="1" applyFill="1" applyBorder="1" applyAlignment="1">
      <alignment vertical="center"/>
    </xf>
    <xf numFmtId="43" fontId="13" fillId="2" borderId="19" xfId="1" applyFont="1" applyFill="1" applyBorder="1" applyAlignment="1">
      <alignment horizontal="center" vertical="center" wrapText="1"/>
    </xf>
    <xf numFmtId="0" fontId="14" fillId="0" borderId="0" xfId="3" applyNumberFormat="1" applyFont="1" applyFill="1" applyBorder="1" applyAlignment="1">
      <alignment horizontal="center" vertical="center" wrapText="1"/>
    </xf>
    <xf numFmtId="0" fontId="14" fillId="0" borderId="24" xfId="3" applyNumberFormat="1" applyFont="1" applyFill="1" applyBorder="1" applyAlignment="1">
      <alignment wrapText="1"/>
    </xf>
    <xf numFmtId="170" fontId="13" fillId="0" borderId="14" xfId="2" applyNumberFormat="1" applyFont="1" applyBorder="1" applyAlignment="1">
      <alignment horizontal="center" vertical="center"/>
    </xf>
    <xf numFmtId="171" fontId="1" fillId="0" borderId="0" xfId="1" applyNumberFormat="1" applyFont="1"/>
    <xf numFmtId="0" fontId="14" fillId="0" borderId="13" xfId="3" applyNumberFormat="1" applyFont="1" applyFill="1" applyBorder="1" applyAlignment="1">
      <alignment wrapText="1"/>
    </xf>
    <xf numFmtId="170" fontId="13" fillId="0" borderId="0" xfId="2" applyNumberFormat="1" applyFont="1" applyAlignment="1">
      <alignment horizontal="center" vertical="center"/>
    </xf>
    <xf numFmtId="0" fontId="14" fillId="0" borderId="0" xfId="3" applyNumberFormat="1" applyFont="1" applyFill="1" applyBorder="1" applyAlignment="1">
      <alignment vertical="center" wrapText="1"/>
    </xf>
    <xf numFmtId="166" fontId="14" fillId="0" borderId="0" xfId="2" applyNumberFormat="1" applyFont="1" applyAlignment="1">
      <alignment horizontal="center" vertical="center"/>
    </xf>
    <xf numFmtId="43" fontId="1" fillId="0" borderId="14" xfId="1" applyFont="1" applyBorder="1"/>
    <xf numFmtId="43" fontId="13" fillId="0" borderId="14" xfId="3" applyFont="1" applyFill="1" applyBorder="1" applyAlignment="1">
      <alignment vertical="center" wrapText="1"/>
    </xf>
    <xf numFmtId="0" fontId="14" fillId="0" borderId="13" xfId="3" applyNumberFormat="1" applyFont="1" applyFill="1" applyBorder="1" applyAlignment="1">
      <alignment horizontal="left" wrapText="1"/>
    </xf>
    <xf numFmtId="0" fontId="18" fillId="0" borderId="0" xfId="2" applyFont="1" applyAlignment="1">
      <alignment horizontal="left"/>
    </xf>
    <xf numFmtId="0" fontId="13" fillId="0" borderId="0" xfId="3" applyNumberFormat="1" applyFont="1" applyFill="1" applyBorder="1" applyAlignment="1">
      <alignment vertical="center"/>
    </xf>
    <xf numFmtId="0" fontId="13" fillId="0" borderId="14" xfId="3" applyNumberFormat="1" applyFont="1" applyFill="1" applyBorder="1" applyAlignment="1">
      <alignment vertical="center"/>
    </xf>
    <xf numFmtId="0" fontId="14" fillId="0" borderId="0" xfId="2" applyFont="1" applyAlignment="1">
      <alignment horizontal="right" vertical="center"/>
    </xf>
    <xf numFmtId="0" fontId="14" fillId="0" borderId="0" xfId="2" applyFont="1" applyAlignment="1">
      <alignment horizontal="left" vertical="center"/>
    </xf>
    <xf numFmtId="43" fontId="13" fillId="0" borderId="14" xfId="3" applyFont="1" applyFill="1" applyBorder="1" applyAlignment="1">
      <alignment horizontal="center" vertical="center" wrapText="1"/>
    </xf>
    <xf numFmtId="43" fontId="1" fillId="0" borderId="20" xfId="1" applyFont="1" applyBorder="1"/>
    <xf numFmtId="43" fontId="13" fillId="0" borderId="6" xfId="3" applyFont="1" applyFill="1" applyBorder="1" applyAlignment="1">
      <alignment vertical="center" wrapText="1"/>
    </xf>
    <xf numFmtId="171" fontId="15" fillId="0" borderId="6" xfId="1" applyNumberFormat="1" applyFont="1" applyFill="1" applyBorder="1" applyAlignment="1">
      <alignment vertical="center"/>
    </xf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 wrapText="1"/>
    </xf>
    <xf numFmtId="166" fontId="3" fillId="0" borderId="0" xfId="0" applyNumberFormat="1" applyFont="1" applyAlignment="1">
      <alignment horizontal="center" wrapText="1"/>
    </xf>
    <xf numFmtId="43" fontId="13" fillId="0" borderId="20" xfId="3" applyFont="1" applyFill="1" applyBorder="1" applyAlignment="1">
      <alignment horizontal="center" vertical="center" wrapText="1"/>
    </xf>
    <xf numFmtId="0" fontId="14" fillId="0" borderId="14" xfId="3" applyNumberFormat="1" applyFont="1" applyFill="1" applyBorder="1" applyAlignment="1">
      <alignment wrapText="1"/>
    </xf>
    <xf numFmtId="0" fontId="14" fillId="0" borderId="20" xfId="3" applyNumberFormat="1" applyFont="1" applyFill="1" applyBorder="1" applyAlignment="1">
      <alignment wrapText="1"/>
    </xf>
    <xf numFmtId="0" fontId="13" fillId="0" borderId="17" xfId="3" applyNumberFormat="1" applyFont="1" applyFill="1" applyBorder="1" applyAlignment="1">
      <alignment vertical="center"/>
    </xf>
    <xf numFmtId="1" fontId="13" fillId="0" borderId="0" xfId="2" applyNumberFormat="1" applyFont="1" applyAlignment="1">
      <alignment horizontal="center" vertical="center"/>
    </xf>
    <xf numFmtId="0" fontId="14" fillId="0" borderId="0" xfId="3" applyNumberFormat="1" applyFont="1" applyFill="1" applyBorder="1" applyAlignment="1">
      <alignment horizontal="left" vertical="center" wrapText="1"/>
    </xf>
    <xf numFmtId="166" fontId="15" fillId="4" borderId="15" xfId="0" applyNumberFormat="1" applyFont="1" applyFill="1" applyBorder="1" applyAlignment="1" applyProtection="1">
      <alignment horizontal="center" vertical="center"/>
      <protection hidden="1"/>
    </xf>
    <xf numFmtId="166" fontId="24" fillId="0" borderId="16" xfId="0" applyNumberFormat="1" applyFont="1" applyBorder="1" applyAlignment="1">
      <alignment horizontal="center" wrapText="1"/>
    </xf>
    <xf numFmtId="0" fontId="24" fillId="0" borderId="30" xfId="0" applyFont="1" applyBorder="1" applyAlignment="1">
      <alignment horizontal="center"/>
    </xf>
    <xf numFmtId="0" fontId="24" fillId="0" borderId="31" xfId="0" applyFont="1" applyBorder="1" applyAlignment="1">
      <alignment horizontal="center"/>
    </xf>
    <xf numFmtId="0" fontId="15" fillId="0" borderId="8" xfId="2" applyFont="1" applyBorder="1" applyAlignment="1">
      <alignment horizontal="center" vertical="center"/>
    </xf>
    <xf numFmtId="0" fontId="15" fillId="0" borderId="9" xfId="2" applyFont="1" applyBorder="1" applyAlignment="1">
      <alignment horizontal="center" vertical="center"/>
    </xf>
    <xf numFmtId="0" fontId="15" fillId="0" borderId="10" xfId="2" applyFont="1" applyBorder="1" applyAlignment="1">
      <alignment horizontal="center" vertical="center"/>
    </xf>
    <xf numFmtId="0" fontId="3" fillId="3" borderId="32" xfId="0" applyFont="1" applyFill="1" applyBorder="1" applyAlignment="1">
      <alignment horizontal="center" vertical="center" wrapText="1"/>
    </xf>
    <xf numFmtId="0" fontId="3" fillId="3" borderId="33" xfId="0" applyFont="1" applyFill="1" applyBorder="1" applyAlignment="1">
      <alignment horizontal="center" vertical="center" wrapText="1"/>
    </xf>
    <xf numFmtId="168" fontId="15" fillId="0" borderId="34" xfId="0" applyNumberFormat="1" applyFont="1" applyBorder="1" applyAlignment="1" applyProtection="1">
      <alignment horizontal="center" vertical="center"/>
      <protection hidden="1"/>
    </xf>
    <xf numFmtId="168" fontId="15" fillId="0" borderId="35" xfId="0" applyNumberFormat="1" applyFont="1" applyBorder="1" applyAlignment="1" applyProtection="1">
      <alignment horizontal="center" vertical="center"/>
      <protection hidden="1"/>
    </xf>
    <xf numFmtId="43" fontId="14" fillId="0" borderId="11" xfId="1" applyFont="1" applyFill="1" applyBorder="1" applyAlignment="1">
      <alignment vertical="center" wrapText="1"/>
    </xf>
    <xf numFmtId="43" fontId="14" fillId="0" borderId="12" xfId="1" applyFont="1" applyFill="1" applyBorder="1" applyAlignment="1">
      <alignment vertical="center" wrapText="1"/>
    </xf>
    <xf numFmtId="1" fontId="14" fillId="0" borderId="11" xfId="3" applyNumberFormat="1" applyFont="1" applyFill="1" applyBorder="1" applyAlignment="1">
      <alignment horizontal="center" vertical="center"/>
    </xf>
    <xf numFmtId="1" fontId="14" fillId="0" borderId="12" xfId="3" applyNumberFormat="1" applyFont="1" applyFill="1" applyBorder="1" applyAlignment="1">
      <alignment horizontal="center" vertical="center"/>
    </xf>
    <xf numFmtId="165" fontId="13" fillId="0" borderId="11" xfId="3" applyNumberFormat="1" applyFont="1" applyFill="1" applyBorder="1" applyAlignment="1">
      <alignment horizontal="center" vertical="center" wrapText="1"/>
    </xf>
    <xf numFmtId="165" fontId="13" fillId="0" borderId="12" xfId="3" applyNumberFormat="1" applyFont="1" applyFill="1" applyBorder="1" applyAlignment="1">
      <alignment horizontal="center" vertical="center" wrapText="1"/>
    </xf>
    <xf numFmtId="167" fontId="14" fillId="0" borderId="11" xfId="2" applyNumberFormat="1" applyFont="1" applyBorder="1" applyAlignment="1">
      <alignment horizontal="center" vertical="center"/>
    </xf>
    <xf numFmtId="167" fontId="14" fillId="0" borderId="12" xfId="2" applyNumberFormat="1" applyFont="1" applyBorder="1" applyAlignment="1">
      <alignment horizontal="center" vertical="center"/>
    </xf>
    <xf numFmtId="0" fontId="14" fillId="0" borderId="11" xfId="2" applyFont="1" applyBorder="1" applyAlignment="1">
      <alignment horizontal="center" vertical="center" wrapText="1"/>
    </xf>
    <xf numFmtId="0" fontId="14" fillId="0" borderId="12" xfId="2" applyFont="1" applyBorder="1" applyAlignment="1">
      <alignment horizontal="center" vertical="center" wrapText="1"/>
    </xf>
    <xf numFmtId="0" fontId="14" fillId="0" borderId="7" xfId="2" applyFont="1" applyBorder="1" applyAlignment="1">
      <alignment horizontal="center" vertical="center" wrapText="1"/>
    </xf>
    <xf numFmtId="0" fontId="14" fillId="0" borderId="25" xfId="3" applyNumberFormat="1" applyFont="1" applyFill="1" applyBorder="1" applyAlignment="1">
      <alignment horizontal="right" vertical="center" wrapText="1"/>
    </xf>
    <xf numFmtId="0" fontId="14" fillId="0" borderId="14" xfId="3" applyNumberFormat="1" applyFont="1" applyFill="1" applyBorder="1" applyAlignment="1">
      <alignment horizontal="center" vertical="center" wrapText="1"/>
    </xf>
    <xf numFmtId="0" fontId="14" fillId="0" borderId="20" xfId="3" applyNumberFormat="1" applyFont="1" applyFill="1" applyBorder="1" applyAlignment="1">
      <alignment horizontal="center" vertical="center" wrapText="1"/>
    </xf>
    <xf numFmtId="43" fontId="14" fillId="0" borderId="7" xfId="1" applyFont="1" applyFill="1" applyBorder="1" applyAlignment="1">
      <alignment vertical="center" wrapText="1"/>
    </xf>
    <xf numFmtId="43" fontId="14" fillId="0" borderId="11" xfId="1" applyFont="1" applyFill="1" applyBorder="1" applyAlignment="1">
      <alignment horizontal="center" vertical="center" wrapText="1"/>
    </xf>
    <xf numFmtId="43" fontId="14" fillId="0" borderId="12" xfId="1" applyFont="1" applyFill="1" applyBorder="1" applyAlignment="1">
      <alignment horizontal="center" vertical="center" wrapText="1"/>
    </xf>
    <xf numFmtId="166" fontId="2" fillId="0" borderId="11" xfId="1" applyNumberFormat="1" applyFont="1" applyFill="1" applyBorder="1" applyAlignment="1">
      <alignment vertical="center" wrapText="1"/>
    </xf>
    <xf numFmtId="166" fontId="2" fillId="0" borderId="12" xfId="1" applyNumberFormat="1" applyFont="1" applyFill="1" applyBorder="1" applyAlignment="1">
      <alignment vertical="center" wrapText="1"/>
    </xf>
    <xf numFmtId="0" fontId="14" fillId="0" borderId="0" xfId="3" applyNumberFormat="1" applyFont="1" applyFill="1" applyBorder="1" applyAlignment="1">
      <alignment horizontal="left" vertical="center" wrapText="1"/>
    </xf>
    <xf numFmtId="0" fontId="23" fillId="0" borderId="0" xfId="0" applyFont="1" applyAlignment="1">
      <alignment horizontal="center"/>
    </xf>
    <xf numFmtId="43" fontId="13" fillId="2" borderId="21" xfId="3" applyFont="1" applyFill="1" applyBorder="1" applyAlignment="1">
      <alignment horizontal="center" vertical="center" wrapText="1"/>
    </xf>
    <xf numFmtId="43" fontId="13" fillId="2" borderId="22" xfId="3" applyFont="1" applyFill="1" applyBorder="1" applyAlignment="1">
      <alignment horizontal="center" vertical="center" wrapText="1"/>
    </xf>
    <xf numFmtId="43" fontId="13" fillId="2" borderId="1" xfId="3" applyFont="1" applyFill="1" applyBorder="1" applyAlignment="1">
      <alignment horizontal="center" vertical="center" wrapText="1"/>
    </xf>
    <xf numFmtId="43" fontId="13" fillId="2" borderId="19" xfId="3" applyFont="1" applyFill="1" applyBorder="1" applyAlignment="1">
      <alignment horizontal="center" vertical="center" wrapText="1"/>
    </xf>
    <xf numFmtId="43" fontId="13" fillId="2" borderId="2" xfId="3" applyFont="1" applyFill="1" applyBorder="1" applyAlignment="1">
      <alignment horizontal="center" vertical="center" wrapText="1"/>
    </xf>
    <xf numFmtId="43" fontId="13" fillId="2" borderId="23" xfId="3" applyFont="1" applyFill="1" applyBorder="1" applyAlignment="1">
      <alignment horizontal="center" vertical="center" wrapText="1"/>
    </xf>
    <xf numFmtId="43" fontId="13" fillId="2" borderId="3" xfId="1" applyFont="1" applyFill="1" applyBorder="1" applyAlignment="1">
      <alignment horizontal="center" vertical="center"/>
    </xf>
    <xf numFmtId="43" fontId="13" fillId="2" borderId="4" xfId="1" applyFont="1" applyFill="1" applyBorder="1" applyAlignment="1">
      <alignment horizontal="center" vertical="center"/>
    </xf>
    <xf numFmtId="43" fontId="13" fillId="2" borderId="5" xfId="1" applyFont="1" applyFill="1" applyBorder="1" applyAlignment="1">
      <alignment horizontal="center" vertical="center"/>
    </xf>
    <xf numFmtId="43" fontId="13" fillId="2" borderId="1" xfId="1" applyFont="1" applyFill="1" applyBorder="1" applyAlignment="1">
      <alignment horizontal="center" vertical="center" wrapText="1"/>
    </xf>
    <xf numFmtId="43" fontId="13" fillId="2" borderId="19" xfId="1" applyFont="1" applyFill="1" applyBorder="1" applyAlignment="1">
      <alignment horizontal="center" vertical="center" wrapText="1"/>
    </xf>
    <xf numFmtId="43" fontId="13" fillId="2" borderId="2" xfId="1" applyFont="1" applyFill="1" applyBorder="1" applyAlignment="1">
      <alignment horizontal="center" vertical="center" wrapText="1"/>
    </xf>
    <xf numFmtId="43" fontId="13" fillId="2" borderId="23" xfId="1" applyFont="1" applyFill="1" applyBorder="1" applyAlignment="1">
      <alignment horizontal="center" vertical="center" wrapText="1"/>
    </xf>
    <xf numFmtId="43" fontId="13" fillId="2" borderId="26" xfId="1" applyFont="1" applyFill="1" applyBorder="1" applyAlignment="1">
      <alignment horizontal="center" vertical="center" wrapText="1"/>
    </xf>
    <xf numFmtId="43" fontId="13" fillId="2" borderId="28" xfId="1" applyFont="1" applyFill="1" applyBorder="1" applyAlignment="1">
      <alignment horizontal="center" vertical="center" wrapText="1"/>
    </xf>
    <xf numFmtId="43" fontId="13" fillId="2" borderId="27" xfId="1" applyFont="1" applyFill="1" applyBorder="1" applyAlignment="1">
      <alignment horizontal="center" vertical="center" wrapText="1"/>
    </xf>
    <xf numFmtId="43" fontId="13" fillId="2" borderId="29" xfId="1" applyFont="1" applyFill="1" applyBorder="1" applyAlignment="1">
      <alignment horizontal="center" vertical="center" wrapText="1"/>
    </xf>
    <xf numFmtId="1" fontId="14" fillId="0" borderId="25" xfId="2" applyNumberFormat="1" applyFont="1" applyBorder="1" applyAlignment="1">
      <alignment horizontal="center" vertical="center"/>
    </xf>
    <xf numFmtId="0" fontId="14" fillId="0" borderId="13" xfId="3" applyNumberFormat="1" applyFont="1" applyFill="1" applyBorder="1" applyAlignment="1">
      <alignment horizontal="center" vertical="top" wrapText="1"/>
    </xf>
    <xf numFmtId="0" fontId="14" fillId="0" borderId="24" xfId="3" applyNumberFormat="1" applyFont="1" applyFill="1" applyBorder="1" applyAlignment="1">
      <alignment horizontal="center" vertical="top" wrapText="1"/>
    </xf>
    <xf numFmtId="0" fontId="14" fillId="0" borderId="0" xfId="3" applyNumberFormat="1" applyFont="1" applyFill="1" applyBorder="1" applyAlignment="1">
      <alignment horizontal="center" vertical="top" wrapText="1"/>
    </xf>
    <xf numFmtId="0" fontId="14" fillId="0" borderId="25" xfId="3" applyNumberFormat="1" applyFont="1" applyFill="1" applyBorder="1" applyAlignment="1">
      <alignment horizontal="center" vertical="top" wrapText="1"/>
    </xf>
    <xf numFmtId="0" fontId="14" fillId="0" borderId="0" xfId="3" applyNumberFormat="1" applyFont="1" applyFill="1" applyBorder="1" applyAlignment="1">
      <alignment horizontal="center" vertical="center" wrapText="1"/>
    </xf>
  </cellXfs>
  <cellStyles count="5">
    <cellStyle name="Comma" xfId="1" builtinId="3"/>
    <cellStyle name="Comma 2 2" xfId="3" xr:uid="{00000000-0005-0000-0000-000002000000}"/>
    <cellStyle name="Comma 3" xfId="4" xr:uid="{00000000-0005-0000-0000-000003000000}"/>
    <cellStyle name="Normal" xfId="0" builtinId="0"/>
    <cellStyle name="Normal 2" xfId="2" xr:uid="{00000000-0005-0000-0000-000005000000}"/>
  </cellStyles>
  <dxfs count="2"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275696</xdr:colOff>
      <xdr:row>9</xdr:row>
      <xdr:rowOff>244929</xdr:rowOff>
    </xdr:from>
    <xdr:to>
      <xdr:col>24</xdr:col>
      <xdr:colOff>721391</xdr:colOff>
      <xdr:row>11</xdr:row>
      <xdr:rowOff>0</xdr:rowOff>
    </xdr:to>
    <xdr:sp macro="" textlink="">
      <xdr:nvSpPr>
        <xdr:cNvPr id="9" name="Freeform 85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15487121" y="6445704"/>
          <a:ext cx="1417245" cy="221796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23</xdr:col>
      <xdr:colOff>435423</xdr:colOff>
      <xdr:row>12</xdr:row>
      <xdr:rowOff>81643</xdr:rowOff>
    </xdr:from>
    <xdr:to>
      <xdr:col>23</xdr:col>
      <xdr:colOff>748392</xdr:colOff>
      <xdr:row>18</xdr:row>
      <xdr:rowOff>204109</xdr:rowOff>
    </xdr:to>
    <xdr:sp macro="" textlink="">
      <xdr:nvSpPr>
        <xdr:cNvPr id="11" name="Freeform: Shape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 flipH="1">
          <a:off x="15634602" y="3347357"/>
          <a:ext cx="312969" cy="1768931"/>
        </a:xfrm>
        <a:custGeom>
          <a:avLst/>
          <a:gdLst>
            <a:gd name="connsiteX0" fmla="*/ 809625 w 809625"/>
            <a:gd name="connsiteY0" fmla="*/ 1381125 h 1381125"/>
            <a:gd name="connsiteX1" fmla="*/ 809625 w 809625"/>
            <a:gd name="connsiteY1" fmla="*/ 952500 h 1381125"/>
            <a:gd name="connsiteX2" fmla="*/ 0 w 809625"/>
            <a:gd name="connsiteY2" fmla="*/ 619125 h 1381125"/>
            <a:gd name="connsiteX3" fmla="*/ 0 w 809625"/>
            <a:gd name="connsiteY3" fmla="*/ 0 h 1381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809625" h="1381125">
              <a:moveTo>
                <a:pt x="809625" y="1381125"/>
              </a:moveTo>
              <a:lnTo>
                <a:pt x="809625" y="952500"/>
              </a:lnTo>
              <a:lnTo>
                <a:pt x="0" y="619125"/>
              </a:lnTo>
              <a:lnTo>
                <a:pt x="0" y="0"/>
              </a:lnTo>
            </a:path>
          </a:pathLst>
        </a:custGeom>
        <a:noFill/>
        <a:ln w="381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x-none" sz="1100"/>
        </a:p>
      </xdr:txBody>
    </xdr:sp>
    <xdr:clientData/>
  </xdr:twoCellAnchor>
  <xdr:twoCellAnchor>
    <xdr:from>
      <xdr:col>23</xdr:col>
      <xdr:colOff>430104</xdr:colOff>
      <xdr:row>18</xdr:row>
      <xdr:rowOff>190500</xdr:rowOff>
    </xdr:from>
    <xdr:to>
      <xdr:col>24</xdr:col>
      <xdr:colOff>347382</xdr:colOff>
      <xdr:row>19</xdr:row>
      <xdr:rowOff>0</xdr:rowOff>
    </xdr:to>
    <xdr:sp macro="" textlink="">
      <xdr:nvSpPr>
        <xdr:cNvPr id="12" name="Freeform 85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17216516" y="5154706"/>
          <a:ext cx="892190" cy="224118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23</xdr:col>
      <xdr:colOff>734787</xdr:colOff>
      <xdr:row>12</xdr:row>
      <xdr:rowOff>81643</xdr:rowOff>
    </xdr:from>
    <xdr:to>
      <xdr:col>24</xdr:col>
      <xdr:colOff>218525</xdr:colOff>
      <xdr:row>14</xdr:row>
      <xdr:rowOff>163285</xdr:rowOff>
    </xdr:to>
    <xdr:sp macro="" textlink="">
      <xdr:nvSpPr>
        <xdr:cNvPr id="30" name="Freeform 85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/>
      </xdr:nvSpPr>
      <xdr:spPr>
        <a:xfrm>
          <a:off x="15933966" y="3347357"/>
          <a:ext cx="449845" cy="625928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24</xdr:col>
      <xdr:colOff>217717</xdr:colOff>
      <xdr:row>12</xdr:row>
      <xdr:rowOff>81641</xdr:rowOff>
    </xdr:from>
    <xdr:to>
      <xdr:col>24</xdr:col>
      <xdr:colOff>263436</xdr:colOff>
      <xdr:row>18</xdr:row>
      <xdr:rowOff>268940</xdr:rowOff>
    </xdr:to>
    <xdr:sp macro="" textlink="">
      <xdr:nvSpPr>
        <xdr:cNvPr id="32" name="Freeform 85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/>
      </xdr:nvSpPr>
      <xdr:spPr>
        <a:xfrm rot="16200000">
          <a:off x="17062207" y="4270593"/>
          <a:ext cx="1879387" cy="45719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erver%203\Makran%20Coastal%20Rd%20Project\IPC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Alam%20Khan%20Brothers\Kalma%20Chowk%20Project\4th%20qtr%202010%20(Rate%20Analysis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cel%20Files\Baber%20-%20O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IFTI\PLN-REP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ckup"/>
      <sheetName val="Cover"/>
      <sheetName val="Grand"/>
      <sheetName val="BOQ"/>
      <sheetName val="Tree Cutting"/>
      <sheetName val="DL S.base "/>
      <sheetName val="S.base  "/>
      <sheetName val="Aggat. base  "/>
      <sheetName val="Prime Coat"/>
      <sheetName val="Wearing Cours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"/>
      <sheetName val="Sheet2"/>
      <sheetName val="101"/>
      <sheetName val="102a"/>
      <sheetName val="102b"/>
      <sheetName val="102c"/>
      <sheetName val="104"/>
      <sheetName val="tepa unsuitable"/>
      <sheetName val="106a"/>
      <sheetName val="107a"/>
      <sheetName val="107d"/>
      <sheetName val="107di"/>
      <sheetName val="107e"/>
      <sheetName val="107f"/>
      <sheetName val="108a"/>
      <sheetName val="108c"/>
      <sheetName val="108d"/>
      <sheetName val="108f"/>
      <sheetName val="109a"/>
      <sheetName val="SP-118"/>
      <sheetName val="201a"/>
      <sheetName val="201"/>
      <sheetName val="202"/>
      <sheetName val="203b"/>
      <sheetName val="206"/>
      <sheetName val="207a"/>
      <sheetName val="207b"/>
      <sheetName val="tepa disment"/>
      <sheetName val="209b"/>
      <sheetName val="302a"/>
      <sheetName val="303a"/>
      <sheetName val="305a"/>
      <sheetName val="401b"/>
      <sheetName val="401a1(ii)"/>
      <sheetName val="401a1(iii)"/>
      <sheetName val="401a2(ii)"/>
      <sheetName val="401a2(iii)"/>
      <sheetName val="401a3(i)"/>
      <sheetName val="401a3(ii)"/>
      <sheetName val="401a3(iii)"/>
      <sheetName val="401d"/>
      <sheetName val="401gi(1)"/>
      <sheetName val="401gi(3)"/>
      <sheetName val="401giii(1)"/>
      <sheetName val="401f"/>
      <sheetName val="401g"/>
      <sheetName val="404a"/>
      <sheetName val="404b"/>
      <sheetName val="405a"/>
      <sheetName val="405b"/>
      <sheetName val="406a"/>
      <sheetName val="406a(i)"/>
      <sheetName val="406b"/>
      <sheetName val="406e"/>
      <sheetName val="406e (2)"/>
      <sheetName val="406d"/>
      <sheetName val="407d1"/>
      <sheetName val="407d2"/>
      <sheetName val="407d3"/>
      <sheetName val="407j"/>
      <sheetName val="407f"/>
      <sheetName val="407m"/>
      <sheetName val="407n"/>
      <sheetName val="410a"/>
      <sheetName val="411g"/>
      <sheetName val="413c"/>
      <sheetName val="SP-414"/>
      <sheetName val="415c"/>
      <sheetName val="Sp-416"/>
      <sheetName val="SP-420"/>
      <sheetName val="501p"/>
      <sheetName val="501q"/>
      <sheetName val="501n"/>
      <sheetName val="501L"/>
      <sheetName val="509a"/>
      <sheetName val="509d"/>
      <sheetName val="510a"/>
      <sheetName val="510b"/>
      <sheetName val="510c"/>
      <sheetName val="cs 14"/>
      <sheetName val="SP-514a"/>
      <sheetName val="kerb stone"/>
      <sheetName val="607a"/>
      <sheetName val="607b"/>
      <sheetName val="607ci"/>
      <sheetName val="607cii"/>
      <sheetName val="608i"/>
      <sheetName val="608j"/>
      <sheetName val="single"/>
      <sheetName val="Double"/>
      <sheetName val="SP 614 (i)"/>
      <sheetName val="tuff tiles"/>
      <sheetName val="Manhole Percast"/>
      <sheetName val="Manhole Cast in Situ"/>
      <sheetName val="Man Hole (Brick Work) 6 M Depth"/>
      <sheetName val="SP-417a"/>
      <sheetName val="SP-417c"/>
      <sheetName val="Break Down-Reinforcement Earth"/>
      <sheetName val="Code"/>
      <sheetName val="413b"/>
      <sheetName val="413d"/>
      <sheetName val="418a"/>
      <sheetName val="418b"/>
      <sheetName val="SP-419"/>
      <sheetName val="611a"/>
      <sheetName val="SP-613(Type-IA)"/>
      <sheetName val="SP-613(Type-IB)"/>
      <sheetName val="SP-613(Type-IC)"/>
      <sheetName val="SP-613(Type-II)"/>
      <sheetName val="SP-613(Type-IV)"/>
      <sheetName val="SP-613(Type-IV) (2)"/>
      <sheetName val="SP 617 (i)"/>
      <sheetName val="SP 617 (ii)"/>
      <sheetName val="SP 617 (iii)"/>
      <sheetName val="SP 618i"/>
      <sheetName val="SP 618ii"/>
      <sheetName val="SP-620"/>
      <sheetName val="801a"/>
      <sheetName val="801b"/>
      <sheetName val="802a"/>
      <sheetName val="802b"/>
      <sheetName val="803a"/>
      <sheetName val="803b"/>
      <sheetName val="804a"/>
      <sheetName val="804b"/>
      <sheetName val="804c"/>
      <sheetName val="804d"/>
      <sheetName val="805"/>
      <sheetName val="806a"/>
      <sheetName val="806b"/>
      <sheetName val="Transformer"/>
      <sheetName val="901.1 b"/>
      <sheetName val="902.10"/>
      <sheetName val="901.1a"/>
      <sheetName val="901.2"/>
      <sheetName val="901.3"/>
      <sheetName val="901.1 Pump"/>
      <sheetName val="901.2 Pump"/>
      <sheetName val="901.3 Chain Pully"/>
      <sheetName val="902.4"/>
      <sheetName val="902.4 (2)"/>
      <sheetName val="903.1"/>
      <sheetName val="903.2"/>
      <sheetName val="Box Culvert (Precast)"/>
      <sheetName val="Box Culvert (Cast in Situ)"/>
      <sheetName val="SP-615"/>
      <sheetName val="SP 616 (i)"/>
      <sheetName val="SP 616 (ii)"/>
      <sheetName val="SP 616 (iii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>
        <row r="3">
          <cell r="A3">
            <v>1</v>
          </cell>
          <cell r="B3" t="str">
            <v>Site Engineer</v>
          </cell>
          <cell r="C3">
            <v>80</v>
          </cell>
        </row>
        <row r="4">
          <cell r="A4">
            <v>2</v>
          </cell>
          <cell r="B4" t="str">
            <v>Concrete Plant Engineer</v>
          </cell>
          <cell r="C4">
            <v>80</v>
          </cell>
        </row>
        <row r="5">
          <cell r="A5">
            <v>3</v>
          </cell>
          <cell r="B5" t="str">
            <v>Asphalt Plant Engineer</v>
          </cell>
          <cell r="C5">
            <v>80</v>
          </cell>
        </row>
        <row r="6">
          <cell r="A6">
            <v>4</v>
          </cell>
          <cell r="B6" t="str">
            <v>Foreman Concrete</v>
          </cell>
          <cell r="C6">
            <v>50</v>
          </cell>
        </row>
        <row r="7">
          <cell r="A7">
            <v>5</v>
          </cell>
          <cell r="B7" t="str">
            <v>Foreman Earthwork</v>
          </cell>
          <cell r="C7">
            <v>45</v>
          </cell>
        </row>
        <row r="8">
          <cell r="A8">
            <v>6</v>
          </cell>
          <cell r="B8" t="str">
            <v>Foreman Asphalt</v>
          </cell>
          <cell r="C8">
            <v>50</v>
          </cell>
        </row>
        <row r="9">
          <cell r="A9">
            <v>7</v>
          </cell>
          <cell r="B9" t="str">
            <v>Supervisor</v>
          </cell>
          <cell r="C9">
            <v>50</v>
          </cell>
        </row>
        <row r="10">
          <cell r="A10">
            <v>8</v>
          </cell>
          <cell r="B10" t="str">
            <v>Surveyor</v>
          </cell>
          <cell r="C10">
            <v>50</v>
          </cell>
        </row>
        <row r="11">
          <cell r="A11">
            <v>9</v>
          </cell>
          <cell r="B11" t="str">
            <v>Asst. Surveyor</v>
          </cell>
          <cell r="C11">
            <v>40</v>
          </cell>
        </row>
        <row r="12">
          <cell r="A12">
            <v>10</v>
          </cell>
          <cell r="B12" t="str">
            <v>Mason</v>
          </cell>
          <cell r="C12">
            <v>60</v>
          </cell>
        </row>
        <row r="13">
          <cell r="A13">
            <v>11</v>
          </cell>
          <cell r="B13" t="str">
            <v>Carpenter</v>
          </cell>
          <cell r="C13">
            <v>47.5</v>
          </cell>
        </row>
        <row r="14">
          <cell r="A14">
            <v>12</v>
          </cell>
          <cell r="B14" t="str">
            <v>Steel binder/Cutter</v>
          </cell>
          <cell r="C14">
            <v>45</v>
          </cell>
        </row>
        <row r="15">
          <cell r="A15">
            <v>13</v>
          </cell>
          <cell r="B15" t="str">
            <v>Black Smith</v>
          </cell>
          <cell r="C15">
            <v>47.5</v>
          </cell>
        </row>
        <row r="16">
          <cell r="A16">
            <v>14</v>
          </cell>
          <cell r="B16" t="str">
            <v>Welder</v>
          </cell>
          <cell r="C16">
            <v>47.5</v>
          </cell>
        </row>
        <row r="17">
          <cell r="A17">
            <v>15</v>
          </cell>
          <cell r="B17" t="str">
            <v>Painter</v>
          </cell>
          <cell r="C17">
            <v>47.5</v>
          </cell>
        </row>
        <row r="18">
          <cell r="A18">
            <v>16</v>
          </cell>
          <cell r="B18" t="str">
            <v>Skilled Labour</v>
          </cell>
          <cell r="C18">
            <v>41.25</v>
          </cell>
        </row>
        <row r="19">
          <cell r="A19">
            <v>17</v>
          </cell>
          <cell r="B19" t="str">
            <v>Helper</v>
          </cell>
          <cell r="C19">
            <v>36.25</v>
          </cell>
        </row>
        <row r="20">
          <cell r="A20">
            <v>18</v>
          </cell>
          <cell r="B20" t="str">
            <v>Labour</v>
          </cell>
          <cell r="C20">
            <v>35</v>
          </cell>
        </row>
        <row r="21">
          <cell r="A21">
            <v>19</v>
          </cell>
          <cell r="B21" t="str">
            <v>Unskilled Cooly</v>
          </cell>
          <cell r="C21">
            <v>35</v>
          </cell>
        </row>
        <row r="22">
          <cell r="A22">
            <v>20</v>
          </cell>
          <cell r="B22" t="str">
            <v>Plumber</v>
          </cell>
          <cell r="C22">
            <v>47.5</v>
          </cell>
        </row>
        <row r="23">
          <cell r="A23">
            <v>21</v>
          </cell>
          <cell r="B23" t="str">
            <v>Bhishti</v>
          </cell>
          <cell r="C23">
            <v>35</v>
          </cell>
        </row>
        <row r="24">
          <cell r="A24">
            <v>22</v>
          </cell>
          <cell r="B24" t="str">
            <v>Forman</v>
          </cell>
          <cell r="C24">
            <v>50</v>
          </cell>
        </row>
        <row r="27">
          <cell r="A27">
            <v>1</v>
          </cell>
          <cell r="B27" t="str">
            <v>3-Wheel Roller (10-15 T) DRR</v>
          </cell>
          <cell r="C27">
            <v>963</v>
          </cell>
        </row>
        <row r="28">
          <cell r="A28">
            <v>2</v>
          </cell>
          <cell r="B28" t="str">
            <v>Asphalt Plant (80 T)</v>
          </cell>
          <cell r="C28">
            <v>25000</v>
          </cell>
        </row>
        <row r="29">
          <cell r="A29">
            <v>3</v>
          </cell>
          <cell r="B29" t="str">
            <v>Bitumen Distributor Tow Type (2000 Litres)</v>
          </cell>
          <cell r="C29">
            <v>148</v>
          </cell>
        </row>
        <row r="30">
          <cell r="A30">
            <v>4</v>
          </cell>
          <cell r="B30" t="str">
            <v>Bulldozer 120 HP</v>
          </cell>
          <cell r="C30">
            <v>1291</v>
          </cell>
        </row>
        <row r="31">
          <cell r="A31">
            <v>5</v>
          </cell>
          <cell r="B31" t="str">
            <v>Bulldozer 200 HP</v>
          </cell>
          <cell r="C31">
            <v>2576</v>
          </cell>
        </row>
        <row r="32">
          <cell r="A32">
            <v>6</v>
          </cell>
          <cell r="B32" t="str">
            <v>Bulldozer 90 HP</v>
          </cell>
          <cell r="C32">
            <v>950</v>
          </cell>
        </row>
        <row r="33">
          <cell r="A33">
            <v>7</v>
          </cell>
          <cell r="B33" t="str">
            <v>Combination Roller (10-12T)</v>
          </cell>
          <cell r="C33">
            <v>1185</v>
          </cell>
        </row>
        <row r="34">
          <cell r="A34">
            <v>8</v>
          </cell>
          <cell r="B34" t="str">
            <v>Combination Roller (18 T)</v>
          </cell>
          <cell r="C34">
            <v>1395</v>
          </cell>
        </row>
        <row r="35">
          <cell r="A35">
            <v>9</v>
          </cell>
          <cell r="B35" t="str">
            <v>Compressor 300 CFM</v>
          </cell>
          <cell r="C35">
            <v>300</v>
          </cell>
        </row>
        <row r="36">
          <cell r="A36">
            <v>10</v>
          </cell>
          <cell r="B36" t="str">
            <v>Concrete Batching Planst (30 cum/Hr.)</v>
          </cell>
          <cell r="C36">
            <v>1125</v>
          </cell>
        </row>
        <row r="37">
          <cell r="A37">
            <v>11</v>
          </cell>
          <cell r="B37" t="str">
            <v>Concrete Pump</v>
          </cell>
          <cell r="C37">
            <v>800</v>
          </cell>
        </row>
        <row r="38">
          <cell r="A38">
            <v>12</v>
          </cell>
          <cell r="B38" t="str">
            <v>Concrete Static Mixer (1/4 cuy)</v>
          </cell>
          <cell r="C38">
            <v>66</v>
          </cell>
        </row>
        <row r="39">
          <cell r="A39">
            <v>13</v>
          </cell>
          <cell r="B39" t="str">
            <v>Concrete Transit Mixer (6 cum)</v>
          </cell>
          <cell r="C39">
            <v>1100</v>
          </cell>
        </row>
        <row r="40">
          <cell r="A40">
            <v>14</v>
          </cell>
          <cell r="B40" t="str">
            <v>Crane 20 T</v>
          </cell>
          <cell r="C40">
            <v>806</v>
          </cell>
        </row>
        <row r="41">
          <cell r="A41">
            <v>15</v>
          </cell>
          <cell r="B41" t="str">
            <v>Dumper (10 T)</v>
          </cell>
          <cell r="C41">
            <v>550</v>
          </cell>
        </row>
        <row r="42">
          <cell r="A42">
            <v>16</v>
          </cell>
          <cell r="B42" t="str">
            <v>Dumper (18 T)</v>
          </cell>
          <cell r="C42">
            <v>1816</v>
          </cell>
        </row>
        <row r="43">
          <cell r="A43">
            <v>17</v>
          </cell>
          <cell r="B43" t="str">
            <v>Electric Saw</v>
          </cell>
          <cell r="C43">
            <v>189.5</v>
          </cell>
        </row>
        <row r="44">
          <cell r="A44">
            <v>18</v>
          </cell>
          <cell r="B44" t="str">
            <v>Excavator (Track Type) 100 HP</v>
          </cell>
          <cell r="C44">
            <v>1000</v>
          </cell>
        </row>
        <row r="45">
          <cell r="A45">
            <v>19</v>
          </cell>
          <cell r="B45" t="str">
            <v>Flat Body Truck (18 T)</v>
          </cell>
          <cell r="C45">
            <v>162.5</v>
          </cell>
        </row>
        <row r="46">
          <cell r="A46">
            <v>20</v>
          </cell>
          <cell r="B46" t="str">
            <v>Front End Loader (Cap. 1.5 cum)</v>
          </cell>
          <cell r="C46">
            <v>1266</v>
          </cell>
        </row>
        <row r="47">
          <cell r="A47">
            <v>21</v>
          </cell>
          <cell r="B47" t="str">
            <v>Front End Loader (Cap. 2.5 cum)</v>
          </cell>
          <cell r="C47">
            <v>1425</v>
          </cell>
        </row>
        <row r="48">
          <cell r="A48">
            <v>22</v>
          </cell>
          <cell r="B48" t="str">
            <v>Front End Loader (Cap. 3.0 cum)</v>
          </cell>
          <cell r="C48">
            <v>1910</v>
          </cell>
        </row>
        <row r="49">
          <cell r="A49">
            <v>23</v>
          </cell>
          <cell r="B49" t="str">
            <v>Grader (140 HP)</v>
          </cell>
          <cell r="C49">
            <v>1878</v>
          </cell>
        </row>
        <row r="50">
          <cell r="A50">
            <v>24</v>
          </cell>
          <cell r="B50" t="str">
            <v>P.T.R (9-Wheeler) 21 T</v>
          </cell>
          <cell r="C50">
            <v>1971</v>
          </cell>
        </row>
        <row r="51">
          <cell r="A51">
            <v>25</v>
          </cell>
          <cell r="B51" t="str">
            <v>Paver 4 M wide</v>
          </cell>
          <cell r="C51">
            <v>2256</v>
          </cell>
        </row>
        <row r="52">
          <cell r="A52">
            <v>26</v>
          </cell>
          <cell r="B52" t="str">
            <v>Piling Rig</v>
          </cell>
          <cell r="C52">
            <v>1000</v>
          </cell>
        </row>
        <row r="53">
          <cell r="A53">
            <v>27</v>
          </cell>
          <cell r="B53" t="str">
            <v>Plate Compactor</v>
          </cell>
          <cell r="C53">
            <v>181</v>
          </cell>
        </row>
        <row r="54">
          <cell r="A54">
            <v>28</v>
          </cell>
          <cell r="B54" t="str">
            <v>Power Broom</v>
          </cell>
          <cell r="C54">
            <v>300</v>
          </cell>
        </row>
        <row r="55">
          <cell r="A55">
            <v>29</v>
          </cell>
          <cell r="B55" t="str">
            <v>Pump 4" Delivery (Diesel)</v>
          </cell>
          <cell r="C55">
            <v>106</v>
          </cell>
        </row>
        <row r="56">
          <cell r="A56">
            <v>30</v>
          </cell>
          <cell r="B56" t="str">
            <v>Road Marking Machine</v>
          </cell>
          <cell r="C56">
            <v>317</v>
          </cell>
        </row>
        <row r="57">
          <cell r="A57">
            <v>31</v>
          </cell>
          <cell r="B57" t="str">
            <v>Rock Driller</v>
          </cell>
          <cell r="C57">
            <v>260</v>
          </cell>
        </row>
        <row r="58">
          <cell r="A58">
            <v>32</v>
          </cell>
          <cell r="B58" t="str">
            <v>Tendem Vibratory Roller (1.5T)</v>
          </cell>
          <cell r="C58">
            <v>368</v>
          </cell>
        </row>
        <row r="59">
          <cell r="A59">
            <v>33</v>
          </cell>
          <cell r="B59" t="str">
            <v>Tractor (50 HP)</v>
          </cell>
          <cell r="C59">
            <v>835</v>
          </cell>
        </row>
        <row r="60">
          <cell r="A60">
            <v>34</v>
          </cell>
          <cell r="B60" t="str">
            <v>Vibrator (Pocker 1.5")</v>
          </cell>
          <cell r="C60">
            <v>150</v>
          </cell>
        </row>
        <row r="61">
          <cell r="A61">
            <v>35</v>
          </cell>
          <cell r="B61" t="str">
            <v>Water Lorry (Local) 4000 L tow type</v>
          </cell>
          <cell r="C61">
            <v>200</v>
          </cell>
        </row>
        <row r="62">
          <cell r="A62">
            <v>36</v>
          </cell>
          <cell r="B62" t="str">
            <v>Water Tank Tow Type (12000L)</v>
          </cell>
          <cell r="C62">
            <v>998</v>
          </cell>
        </row>
        <row r="63">
          <cell r="A63">
            <v>37</v>
          </cell>
          <cell r="B63" t="str">
            <v>Welding Plant</v>
          </cell>
          <cell r="C63">
            <v>238.61</v>
          </cell>
        </row>
        <row r="64">
          <cell r="A64">
            <v>38</v>
          </cell>
          <cell r="B64" t="str">
            <v>Tractor Trolly</v>
          </cell>
          <cell r="C64">
            <v>885</v>
          </cell>
        </row>
        <row r="65">
          <cell r="A65">
            <v>39</v>
          </cell>
          <cell r="B65" t="str">
            <v>Tendem Vibratory Roller (10-12 T)</v>
          </cell>
          <cell r="C65">
            <v>1070</v>
          </cell>
        </row>
        <row r="66">
          <cell r="A66">
            <v>40</v>
          </cell>
          <cell r="B66" t="str">
            <v>Moter Grader 135 HP</v>
          </cell>
          <cell r="C66">
            <v>1927</v>
          </cell>
        </row>
        <row r="67">
          <cell r="A67">
            <v>41</v>
          </cell>
          <cell r="B67" t="str">
            <v>Static Mixer Machinew (1 bag)</v>
          </cell>
          <cell r="C67">
            <v>168</v>
          </cell>
        </row>
        <row r="68">
          <cell r="A68">
            <v>42</v>
          </cell>
          <cell r="B68" t="str">
            <v>Jack Hammer</v>
          </cell>
          <cell r="C68">
            <v>165.6</v>
          </cell>
        </row>
        <row r="69">
          <cell r="A69">
            <v>43</v>
          </cell>
          <cell r="B69" t="str">
            <v>Grader (165 HP)</v>
          </cell>
          <cell r="C69">
            <v>2037</v>
          </cell>
        </row>
        <row r="70">
          <cell r="A70">
            <v>44</v>
          </cell>
          <cell r="B70" t="str">
            <v>Generator Diesel (150 KVA)</v>
          </cell>
          <cell r="C70">
            <v>1705</v>
          </cell>
        </row>
        <row r="71">
          <cell r="A71">
            <v>45</v>
          </cell>
          <cell r="B71" t="str">
            <v>Trailer Low Bed 30 T.</v>
          </cell>
          <cell r="C71">
            <v>1587</v>
          </cell>
        </row>
        <row r="72">
          <cell r="A72">
            <v>46</v>
          </cell>
          <cell r="B72" t="str">
            <v>Crane. 45 T.</v>
          </cell>
          <cell r="C72">
            <v>1765</v>
          </cell>
        </row>
        <row r="73">
          <cell r="A73">
            <v>47</v>
          </cell>
          <cell r="B73" t="str">
            <v>Girder Launcher</v>
          </cell>
          <cell r="C73">
            <v>2579</v>
          </cell>
        </row>
        <row r="76">
          <cell r="A76">
            <v>1</v>
          </cell>
          <cell r="B76" t="str">
            <v>Fine Sand</v>
          </cell>
          <cell r="C76">
            <v>247</v>
          </cell>
        </row>
        <row r="77">
          <cell r="A77">
            <v>2</v>
          </cell>
          <cell r="B77" t="str">
            <v>Coarse Sand</v>
          </cell>
          <cell r="C77">
            <v>1077.26</v>
          </cell>
        </row>
        <row r="78">
          <cell r="A78">
            <v>3</v>
          </cell>
          <cell r="B78" t="str">
            <v>Soil A2-4</v>
          </cell>
          <cell r="C78">
            <v>80</v>
          </cell>
        </row>
        <row r="79">
          <cell r="A79">
            <v>4</v>
          </cell>
          <cell r="B79" t="str">
            <v>Soil Class A-4 including lead upto 8 Km</v>
          </cell>
          <cell r="C79">
            <v>192.7</v>
          </cell>
        </row>
        <row r="80">
          <cell r="A80">
            <v>5</v>
          </cell>
          <cell r="B80" t="str">
            <v>Soil class A4</v>
          </cell>
          <cell r="C80">
            <v>52</v>
          </cell>
        </row>
        <row r="81">
          <cell r="A81">
            <v>6</v>
          </cell>
          <cell r="B81" t="str">
            <v>Granular subbase</v>
          </cell>
          <cell r="C81">
            <v>1074.0899999999999</v>
          </cell>
        </row>
        <row r="82">
          <cell r="A82">
            <v>7</v>
          </cell>
          <cell r="B82" t="str">
            <v>Asphalt grade 60/70</v>
          </cell>
          <cell r="C82">
            <v>46550</v>
          </cell>
        </row>
        <row r="83">
          <cell r="A83">
            <v>8</v>
          </cell>
          <cell r="B83" t="str">
            <v>Asphalt M.C 70</v>
          </cell>
          <cell r="C83">
            <v>51000</v>
          </cell>
        </row>
        <row r="84">
          <cell r="A84">
            <v>9</v>
          </cell>
          <cell r="B84" t="str">
            <v>Asphalt R.C 70</v>
          </cell>
          <cell r="C84">
            <v>50000</v>
          </cell>
        </row>
        <row r="85">
          <cell r="A85">
            <v>10</v>
          </cell>
          <cell r="B85" t="str">
            <v>Aggregate Base</v>
          </cell>
          <cell r="C85">
            <v>884.43</v>
          </cell>
        </row>
        <row r="86">
          <cell r="A86">
            <v>11</v>
          </cell>
          <cell r="B86" t="str">
            <v>Aggregate 1 1/2" - 3/4"</v>
          </cell>
          <cell r="C86">
            <v>1589.45</v>
          </cell>
        </row>
        <row r="87">
          <cell r="A87">
            <v>12</v>
          </cell>
          <cell r="B87" t="str">
            <v>Aggregate 3/4" - 3/8"</v>
          </cell>
          <cell r="C87">
            <v>1589.45</v>
          </cell>
        </row>
        <row r="88">
          <cell r="A88">
            <v>13</v>
          </cell>
          <cell r="B88" t="str">
            <v>Aggregate 3/8" - No. 4</v>
          </cell>
          <cell r="C88">
            <v>1589.45</v>
          </cell>
        </row>
        <row r="89">
          <cell r="A89">
            <v>14</v>
          </cell>
          <cell r="B89" t="str">
            <v>Aggregate No. 4 - No. 200</v>
          </cell>
          <cell r="C89">
            <v>1419.96</v>
          </cell>
        </row>
        <row r="90">
          <cell r="A90" t="str">
            <v>14a</v>
          </cell>
          <cell r="B90" t="str">
            <v>Stone Dust</v>
          </cell>
          <cell r="C90">
            <v>600.28</v>
          </cell>
        </row>
        <row r="91">
          <cell r="A91">
            <v>15</v>
          </cell>
          <cell r="B91" t="str">
            <v>Cement (OPC)</v>
          </cell>
          <cell r="C91">
            <v>335</v>
          </cell>
        </row>
        <row r="92">
          <cell r="A92">
            <v>16</v>
          </cell>
          <cell r="B92" t="str">
            <v>Water</v>
          </cell>
          <cell r="C92">
            <v>36</v>
          </cell>
        </row>
        <row r="93">
          <cell r="A93">
            <v>17</v>
          </cell>
          <cell r="B93" t="str">
            <v>Electric Carges</v>
          </cell>
          <cell r="C93">
            <v>16</v>
          </cell>
        </row>
        <row r="94">
          <cell r="A94">
            <v>18</v>
          </cell>
          <cell r="B94" t="str">
            <v>Sub Base</v>
          </cell>
          <cell r="C94">
            <v>716.66</v>
          </cell>
        </row>
        <row r="95">
          <cell r="A95">
            <v>19</v>
          </cell>
          <cell r="B95" t="str">
            <v>Diesel</v>
          </cell>
          <cell r="C95">
            <v>62.65</v>
          </cell>
        </row>
        <row r="96">
          <cell r="A96">
            <v>20</v>
          </cell>
          <cell r="B96" t="str">
            <v>Shuttering</v>
          </cell>
        </row>
        <row r="97">
          <cell r="A97">
            <v>21</v>
          </cell>
          <cell r="B97" t="str">
            <v xml:space="preserve">Super Plasticizer </v>
          </cell>
          <cell r="C97">
            <v>90</v>
          </cell>
        </row>
        <row r="98">
          <cell r="A98">
            <v>22</v>
          </cell>
          <cell r="B98" t="str">
            <v>Cable having 12.50 mm dia</v>
          </cell>
          <cell r="C98">
            <v>105000</v>
          </cell>
        </row>
        <row r="99">
          <cell r="A99">
            <v>23</v>
          </cell>
          <cell r="B99" t="str">
            <v>Anchorage cone sets with wedges</v>
          </cell>
          <cell r="C99">
            <v>3200</v>
          </cell>
        </row>
        <row r="100">
          <cell r="A100">
            <v>24</v>
          </cell>
          <cell r="B100" t="str">
            <v>Corrugated steel duct</v>
          </cell>
          <cell r="C100">
            <v>45</v>
          </cell>
        </row>
        <row r="101">
          <cell r="A101">
            <v>25</v>
          </cell>
          <cell r="B101" t="str">
            <v>PE Grout Vents</v>
          </cell>
          <cell r="C101">
            <v>50</v>
          </cell>
        </row>
        <row r="102">
          <cell r="A102">
            <v>26</v>
          </cell>
          <cell r="B102" t="str">
            <v>PE Grout Tube</v>
          </cell>
          <cell r="C102">
            <v>45</v>
          </cell>
        </row>
        <row r="103">
          <cell r="A103">
            <v>27</v>
          </cell>
          <cell r="B103" t="str">
            <v>PVC Wraping Tap Roll</v>
          </cell>
          <cell r="C103">
            <v>65</v>
          </cell>
        </row>
        <row r="104">
          <cell r="A104">
            <v>28</v>
          </cell>
          <cell r="B104" t="str">
            <v>Binding Wire</v>
          </cell>
          <cell r="C104">
            <v>70</v>
          </cell>
        </row>
        <row r="105">
          <cell r="A105">
            <v>29</v>
          </cell>
          <cell r="B105" t="str">
            <v>OPC Cement for Grout</v>
          </cell>
          <cell r="C105">
            <v>7200</v>
          </cell>
        </row>
        <row r="106">
          <cell r="A106">
            <v>30</v>
          </cell>
          <cell r="B106" t="str">
            <v>Grout Additive</v>
          </cell>
          <cell r="C106">
            <v>460</v>
          </cell>
        </row>
        <row r="107">
          <cell r="A107">
            <v>31</v>
          </cell>
          <cell r="B107" t="str">
            <v>Premoulded boad (thermopore sheet 1" thick)</v>
          </cell>
          <cell r="C107">
            <v>50</v>
          </cell>
        </row>
        <row r="108">
          <cell r="A108">
            <v>32</v>
          </cell>
          <cell r="B108" t="str">
            <v>Sealant (Litre)</v>
          </cell>
          <cell r="C108">
            <v>330</v>
          </cell>
        </row>
        <row r="109">
          <cell r="A109">
            <v>33</v>
          </cell>
          <cell r="B109" t="str">
            <v>Sealant (Ml)</v>
          </cell>
          <cell r="C109">
            <v>1.25</v>
          </cell>
        </row>
        <row r="110">
          <cell r="A110">
            <v>34</v>
          </cell>
          <cell r="B110" t="str">
            <v>Structural steel A-36</v>
          </cell>
          <cell r="C110">
            <v>70</v>
          </cell>
        </row>
        <row r="111">
          <cell r="A111">
            <v>35</v>
          </cell>
          <cell r="B111" t="str">
            <v>Galvanizing</v>
          </cell>
          <cell r="C111">
            <v>33</v>
          </cell>
        </row>
        <row r="112">
          <cell r="A112">
            <v>36</v>
          </cell>
          <cell r="B112" t="str">
            <v>Elastomeric Bearing Pads</v>
          </cell>
          <cell r="C112">
            <v>3</v>
          </cell>
        </row>
        <row r="113">
          <cell r="A113">
            <v>37</v>
          </cell>
          <cell r="B113" t="str">
            <v>Bentonite Powder</v>
          </cell>
          <cell r="C113">
            <v>6</v>
          </cell>
        </row>
        <row r="114">
          <cell r="A114">
            <v>38</v>
          </cell>
          <cell r="B114" t="str">
            <v xml:space="preserve">Steel Bars Grade-40 </v>
          </cell>
          <cell r="C114">
            <v>55.5</v>
          </cell>
        </row>
        <row r="115">
          <cell r="A115">
            <v>39</v>
          </cell>
          <cell r="B115" t="str">
            <v xml:space="preserve">Bitumen (Packed) </v>
          </cell>
          <cell r="C115">
            <v>54.1</v>
          </cell>
        </row>
        <row r="116">
          <cell r="A116">
            <v>40</v>
          </cell>
          <cell r="B116" t="str">
            <v>Fuel</v>
          </cell>
          <cell r="C116">
            <v>10</v>
          </cell>
        </row>
        <row r="117">
          <cell r="A117">
            <v>41</v>
          </cell>
          <cell r="B117" t="str">
            <v>100 mm dia G.I Pipe</v>
          </cell>
          <cell r="C117">
            <v>470</v>
          </cell>
        </row>
        <row r="118">
          <cell r="A118">
            <v>42</v>
          </cell>
          <cell r="B118" t="str">
            <v xml:space="preserve">Anchors </v>
          </cell>
          <cell r="C118">
            <v>60</v>
          </cell>
        </row>
        <row r="119">
          <cell r="A119">
            <v>43</v>
          </cell>
          <cell r="B119" t="str">
            <v>MS Pipe 100 x 50 x 5 mm</v>
          </cell>
          <cell r="C119">
            <v>70</v>
          </cell>
        </row>
        <row r="120">
          <cell r="A120">
            <v>44</v>
          </cell>
          <cell r="B120" t="str">
            <v>MS Pipe 25 x 25 x 3 mm</v>
          </cell>
          <cell r="C120">
            <v>70</v>
          </cell>
        </row>
        <row r="121">
          <cell r="A121">
            <v>45</v>
          </cell>
          <cell r="B121" t="str">
            <v xml:space="preserve">Bolts Bearing plates etc </v>
          </cell>
        </row>
        <row r="122">
          <cell r="A122">
            <v>46</v>
          </cell>
          <cell r="B122" t="str">
            <v>Enamel paint (Three coats) @ 0.02 galons per SM per coat</v>
          </cell>
          <cell r="C122">
            <v>170</v>
          </cell>
        </row>
        <row r="123">
          <cell r="A123">
            <v>47</v>
          </cell>
          <cell r="B123" t="str">
            <v>Glazed cermaic tiles</v>
          </cell>
          <cell r="C123">
            <v>322.95</v>
          </cell>
        </row>
        <row r="124">
          <cell r="A124">
            <v>48</v>
          </cell>
          <cell r="B124" t="str">
            <v>White cement and colour for joint filling &amp; applying floating coat of cement</v>
          </cell>
          <cell r="C124">
            <v>45.21</v>
          </cell>
        </row>
        <row r="125">
          <cell r="A125">
            <v>49</v>
          </cell>
          <cell r="B125" t="str">
            <v>Excavation and finishing of surface</v>
          </cell>
        </row>
        <row r="126">
          <cell r="A126">
            <v>50</v>
          </cell>
          <cell r="B126" t="str">
            <v>Traffic Sign (including clamps anchor bolts etc)</v>
          </cell>
          <cell r="C126">
            <v>5000</v>
          </cell>
        </row>
        <row r="127">
          <cell r="A127">
            <v>51</v>
          </cell>
          <cell r="B127" t="str">
            <v>GI Pipe 75 mm dia</v>
          </cell>
          <cell r="C127">
            <v>587</v>
          </cell>
        </row>
        <row r="128">
          <cell r="A128">
            <v>52</v>
          </cell>
          <cell r="B128" t="str">
            <v>TP Paint for road marking</v>
          </cell>
          <cell r="C128">
            <v>88</v>
          </cell>
        </row>
        <row r="129">
          <cell r="A129">
            <v>53</v>
          </cell>
          <cell r="B129" t="str">
            <v>Glass beads</v>
          </cell>
          <cell r="C129">
            <v>102</v>
          </cell>
        </row>
        <row r="130">
          <cell r="A130">
            <v>54</v>
          </cell>
          <cell r="B130" t="str">
            <v>Cat eye single (raised profile)</v>
          </cell>
          <cell r="C130">
            <v>300</v>
          </cell>
        </row>
        <row r="131">
          <cell r="A131">
            <v>55</v>
          </cell>
          <cell r="B131" t="str">
            <v>Paving tile (50mm Thick)</v>
          </cell>
          <cell r="C131">
            <v>465</v>
          </cell>
        </row>
        <row r="132">
          <cell r="A132" t="str">
            <v>55a</v>
          </cell>
          <cell r="B132" t="str">
            <v>Paving tile (80mm thick)</v>
          </cell>
          <cell r="C132">
            <v>650</v>
          </cell>
        </row>
        <row r="133">
          <cell r="A133">
            <v>56</v>
          </cell>
          <cell r="B133" t="str">
            <v>Edge kerbs</v>
          </cell>
          <cell r="C133">
            <v>190</v>
          </cell>
        </row>
        <row r="134">
          <cell r="A134">
            <v>57</v>
          </cell>
          <cell r="B134" t="str">
            <v>Aggregate 2" - 1 1/2"</v>
          </cell>
          <cell r="C134">
            <v>1141.54</v>
          </cell>
        </row>
        <row r="135">
          <cell r="A135" t="str">
            <v>57a</v>
          </cell>
          <cell r="B135" t="str">
            <v>Aggregate</v>
          </cell>
          <cell r="C135">
            <v>1241.8599999999999</v>
          </cell>
        </row>
        <row r="136">
          <cell r="A136" t="str">
            <v>57b</v>
          </cell>
          <cell r="B136" t="str">
            <v>Aggregate</v>
          </cell>
          <cell r="C136">
            <v>1294.8499999999999</v>
          </cell>
        </row>
        <row r="137">
          <cell r="A137">
            <v>58</v>
          </cell>
          <cell r="B137" t="str">
            <v>Chenab Sand</v>
          </cell>
          <cell r="C137">
            <v>706.42</v>
          </cell>
        </row>
        <row r="138">
          <cell r="A138">
            <v>59</v>
          </cell>
          <cell r="B138" t="str">
            <v>Steel Grade-60</v>
          </cell>
          <cell r="C138">
            <v>57000</v>
          </cell>
        </row>
        <row r="139">
          <cell r="A139">
            <v>60</v>
          </cell>
          <cell r="B139" t="str">
            <v>Cold Steel Wire AASHTO M-32</v>
          </cell>
          <cell r="C139">
            <v>70000</v>
          </cell>
        </row>
        <row r="140">
          <cell r="A140">
            <v>61</v>
          </cell>
          <cell r="B140" t="str">
            <v>50 mm dia G.I Pipe</v>
          </cell>
          <cell r="C140">
            <v>147</v>
          </cell>
        </row>
        <row r="141">
          <cell r="A141">
            <v>62</v>
          </cell>
          <cell r="B141" t="str">
            <v>100 mm dia C.I Pipe</v>
          </cell>
          <cell r="C141">
            <v>335</v>
          </cell>
        </row>
        <row r="142">
          <cell r="A142">
            <v>63</v>
          </cell>
          <cell r="B142" t="str">
            <v>C.I. Heads 100 mm dia</v>
          </cell>
          <cell r="C142">
            <v>150</v>
          </cell>
        </row>
        <row r="143">
          <cell r="A143">
            <v>64</v>
          </cell>
          <cell r="B143" t="str">
            <v>C.I. Shoes bend or offset 100 mm dia</v>
          </cell>
          <cell r="C143">
            <v>150</v>
          </cell>
        </row>
        <row r="144">
          <cell r="A144">
            <v>65</v>
          </cell>
          <cell r="B144" t="str">
            <v>Clamps with hold fasts etc.</v>
          </cell>
          <cell r="C144">
            <v>20</v>
          </cell>
        </row>
        <row r="145">
          <cell r="A145">
            <v>66</v>
          </cell>
          <cell r="B145" t="str">
            <v>Elbow 4" dia</v>
          </cell>
          <cell r="C145">
            <v>84</v>
          </cell>
        </row>
        <row r="146">
          <cell r="A146">
            <v>67</v>
          </cell>
          <cell r="B146" t="str">
            <v>Emulsion Paint</v>
          </cell>
          <cell r="C146">
            <v>600</v>
          </cell>
        </row>
        <row r="147">
          <cell r="A147">
            <v>68</v>
          </cell>
          <cell r="B147" t="str">
            <v>Stone Random Class-A</v>
          </cell>
          <cell r="C147">
            <v>730.79</v>
          </cell>
        </row>
        <row r="148">
          <cell r="A148">
            <v>69</v>
          </cell>
          <cell r="B148" t="str">
            <v>R.C.C. Pipe Class-IV 1220 mm (AASHTO M-170)</v>
          </cell>
          <cell r="C148">
            <v>10500</v>
          </cell>
        </row>
        <row r="149">
          <cell r="A149">
            <v>70</v>
          </cell>
          <cell r="B149" t="str">
            <v>Curing Compound</v>
          </cell>
          <cell r="C149">
            <v>175.23</v>
          </cell>
        </row>
        <row r="150">
          <cell r="A150">
            <v>71</v>
          </cell>
          <cell r="B150" t="str">
            <v>Steel Grade-40</v>
          </cell>
          <cell r="C150">
            <v>52500</v>
          </cell>
        </row>
        <row r="151">
          <cell r="A151">
            <v>72</v>
          </cell>
          <cell r="B151" t="str">
            <v>Rubber Ring (1220)</v>
          </cell>
          <cell r="C151">
            <v>96</v>
          </cell>
        </row>
        <row r="152">
          <cell r="A152">
            <v>73</v>
          </cell>
          <cell r="B152" t="str">
            <v>R.C.C. Pipe Class-IV 1070 mm (AASHTO M-170)</v>
          </cell>
          <cell r="C152">
            <v>9800</v>
          </cell>
        </row>
        <row r="153">
          <cell r="A153">
            <v>74</v>
          </cell>
          <cell r="B153" t="str">
            <v>Rubber Ring (1070)</v>
          </cell>
          <cell r="C153">
            <v>84</v>
          </cell>
        </row>
        <row r="154">
          <cell r="A154">
            <v>75</v>
          </cell>
          <cell r="B154" t="str">
            <v>R.C.C. Pipe Class-IV 760 mm (AASHTO M-170)</v>
          </cell>
          <cell r="C154">
            <v>4920</v>
          </cell>
        </row>
        <row r="155">
          <cell r="A155">
            <v>76</v>
          </cell>
          <cell r="B155" t="str">
            <v>Rubber Ring (760)</v>
          </cell>
          <cell r="C155">
            <v>60</v>
          </cell>
        </row>
        <row r="156">
          <cell r="A156">
            <v>77</v>
          </cell>
          <cell r="B156" t="str">
            <v>R.C.C. Pipe Class-IV 460 mm (AASHTO M-170)</v>
          </cell>
          <cell r="C156">
            <v>1350</v>
          </cell>
        </row>
        <row r="157">
          <cell r="A157">
            <v>78</v>
          </cell>
          <cell r="B157" t="str">
            <v>Rubber Ring (460)</v>
          </cell>
          <cell r="C157">
            <v>36</v>
          </cell>
        </row>
        <row r="158">
          <cell r="A158">
            <v>79</v>
          </cell>
          <cell r="B158" t="str">
            <v>Brick</v>
          </cell>
          <cell r="C158">
            <v>3.8</v>
          </cell>
        </row>
        <row r="159">
          <cell r="A159">
            <v>80</v>
          </cell>
          <cell r="B159" t="str">
            <v>Piching Stone</v>
          </cell>
          <cell r="C159">
            <v>1087</v>
          </cell>
        </row>
      </sheetData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ADDRESSES"/>
      <sheetName val="BOOK"/>
      <sheetName val="CALCULATION SHEET"/>
      <sheetName val="CALENDAR ANNUAL"/>
      <sheetName val="CALENDAR DESKTOP"/>
      <sheetName val="CASIO SHEET"/>
      <sheetName val="CASSETTE TITLE"/>
      <sheetName val="CD-Cover"/>
      <sheetName val="CD-Cover ii"/>
      <sheetName val="CHECKLIST"/>
      <sheetName val="CONVERSION FACTORS"/>
      <sheetName val="CONVERSION FACTORS (calc)"/>
      <sheetName val="DADS TELEPHONE Nos."/>
      <sheetName val="DIARY PAGE"/>
      <sheetName val="DOS Characters"/>
      <sheetName val="E-MAIL ADDRESSES"/>
      <sheetName val="FILE TITLES I"/>
      <sheetName val="FILE TITLES II"/>
      <sheetName val="FONT"/>
      <sheetName val="GBC - LOGO"/>
      <sheetName val="I CHING"/>
      <sheetName val="IMPORTANT HISTORICAL DATES"/>
      <sheetName val="IQ TEST"/>
      <sheetName val="LINED PAPER"/>
      <sheetName val="MATHEMAGICS"/>
      <sheetName val="MEMORY"/>
      <sheetName val="NATIONS OF THE WORLD"/>
      <sheetName val="OVERTIME"/>
      <sheetName val="PERPETUAL CALENDAR"/>
      <sheetName val="PERSONALIZED CARD"/>
      <sheetName val="PROJECT CALENDAR ACTUAL"/>
      <sheetName val="PROJECT CLAUSE 14"/>
      <sheetName val="PROJECT HOLIDAYS"/>
      <sheetName val="ROUGH PAGE"/>
      <sheetName val="TELEPHONE Nos"/>
      <sheetName val="TELEPHONE Nos ADD"/>
      <sheetName val="TELEPHONE PAD"/>
      <sheetName val="TROUBLE SHOOTING CHART"/>
      <sheetName val="UNIT CONVERTER"/>
      <sheetName val="UNITS"/>
      <sheetName val="WINDOWS SHORTCUTS"/>
      <sheetName val="WORDS"/>
    </sheetNames>
    <sheetDataSet>
      <sheetData sheetId="0"/>
      <sheetData sheetId="1"/>
      <sheetData sheetId="2"/>
      <sheetData sheetId="3"/>
      <sheetData sheetId="4">
        <row r="14">
          <cell r="C14" t="str">
            <v>SUN</v>
          </cell>
          <cell r="D14" t="str">
            <v>MON</v>
          </cell>
          <cell r="E14" t="str">
            <v>TUE</v>
          </cell>
          <cell r="F14" t="str">
            <v>WED</v>
          </cell>
          <cell r="G14" t="str">
            <v>THU</v>
          </cell>
          <cell r="H14" t="str">
            <v>FRI</v>
          </cell>
          <cell r="I14" t="str">
            <v>SAT</v>
          </cell>
          <cell r="L14" t="str">
            <v>SUN</v>
          </cell>
          <cell r="M14" t="str">
            <v>MON</v>
          </cell>
          <cell r="N14" t="str">
            <v>TUE</v>
          </cell>
          <cell r="O14" t="str">
            <v>WED</v>
          </cell>
          <cell r="P14" t="str">
            <v>THU</v>
          </cell>
          <cell r="Q14" t="str">
            <v>FRI</v>
          </cell>
          <cell r="R14" t="str">
            <v>SAT</v>
          </cell>
          <cell r="U14" t="str">
            <v>SUN</v>
          </cell>
          <cell r="V14" t="str">
            <v>MON</v>
          </cell>
          <cell r="W14" t="str">
            <v>TUE</v>
          </cell>
          <cell r="X14" t="str">
            <v>WED</v>
          </cell>
          <cell r="Y14" t="str">
            <v>THU</v>
          </cell>
          <cell r="Z14" t="str">
            <v>FRI</v>
          </cell>
          <cell r="AA14" t="str">
            <v>SAT</v>
          </cell>
        </row>
        <row r="15">
          <cell r="C15">
            <v>0</v>
          </cell>
          <cell r="D15">
            <v>0</v>
          </cell>
          <cell r="E15">
            <v>1</v>
          </cell>
          <cell r="F15">
            <v>2</v>
          </cell>
          <cell r="G15">
            <v>3</v>
          </cell>
          <cell r="H15">
            <v>4</v>
          </cell>
          <cell r="I15">
            <v>5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1</v>
          </cell>
          <cell r="R15">
            <v>2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1</v>
          </cell>
          <cell r="AA15">
            <v>2</v>
          </cell>
        </row>
        <row r="16">
          <cell r="C16">
            <v>6</v>
          </cell>
          <cell r="D16">
            <v>7</v>
          </cell>
          <cell r="E16">
            <v>8</v>
          </cell>
          <cell r="F16">
            <v>9</v>
          </cell>
          <cell r="G16">
            <v>10</v>
          </cell>
          <cell r="H16">
            <v>11</v>
          </cell>
          <cell r="I16">
            <v>12</v>
          </cell>
          <cell r="L16">
            <v>3</v>
          </cell>
          <cell r="M16">
            <v>4</v>
          </cell>
          <cell r="N16">
            <v>5</v>
          </cell>
          <cell r="O16">
            <v>6</v>
          </cell>
          <cell r="P16">
            <v>7</v>
          </cell>
          <cell r="Q16">
            <v>8</v>
          </cell>
          <cell r="R16">
            <v>9</v>
          </cell>
          <cell r="U16">
            <v>3</v>
          </cell>
          <cell r="V16">
            <v>4</v>
          </cell>
          <cell r="W16">
            <v>5</v>
          </cell>
          <cell r="X16">
            <v>6</v>
          </cell>
          <cell r="Y16">
            <v>7</v>
          </cell>
          <cell r="Z16">
            <v>8</v>
          </cell>
          <cell r="AA16">
            <v>9</v>
          </cell>
        </row>
        <row r="17">
          <cell r="C17">
            <v>13</v>
          </cell>
          <cell r="D17">
            <v>14</v>
          </cell>
          <cell r="E17">
            <v>15</v>
          </cell>
          <cell r="F17">
            <v>16</v>
          </cell>
          <cell r="G17">
            <v>17</v>
          </cell>
          <cell r="H17">
            <v>18</v>
          </cell>
          <cell r="I17">
            <v>19</v>
          </cell>
          <cell r="L17">
            <v>10</v>
          </cell>
          <cell r="M17">
            <v>11</v>
          </cell>
          <cell r="N17">
            <v>12</v>
          </cell>
          <cell r="O17">
            <v>13</v>
          </cell>
          <cell r="P17">
            <v>14</v>
          </cell>
          <cell r="Q17">
            <v>15</v>
          </cell>
          <cell r="R17">
            <v>16</v>
          </cell>
          <cell r="U17">
            <v>10</v>
          </cell>
          <cell r="V17">
            <v>11</v>
          </cell>
          <cell r="W17">
            <v>12</v>
          </cell>
          <cell r="X17">
            <v>13</v>
          </cell>
          <cell r="Y17">
            <v>14</v>
          </cell>
          <cell r="Z17">
            <v>15</v>
          </cell>
          <cell r="AA17">
            <v>16</v>
          </cell>
        </row>
        <row r="18">
          <cell r="C18">
            <v>20</v>
          </cell>
          <cell r="D18">
            <v>21</v>
          </cell>
          <cell r="E18">
            <v>22</v>
          </cell>
          <cell r="F18">
            <v>23</v>
          </cell>
          <cell r="G18">
            <v>24</v>
          </cell>
          <cell r="H18">
            <v>25</v>
          </cell>
          <cell r="I18">
            <v>26</v>
          </cell>
          <cell r="L18">
            <v>17</v>
          </cell>
          <cell r="M18">
            <v>18</v>
          </cell>
          <cell r="N18">
            <v>19</v>
          </cell>
          <cell r="O18">
            <v>20</v>
          </cell>
          <cell r="P18">
            <v>21</v>
          </cell>
          <cell r="Q18">
            <v>22</v>
          </cell>
          <cell r="R18">
            <v>23</v>
          </cell>
          <cell r="U18">
            <v>17</v>
          </cell>
          <cell r="V18">
            <v>18</v>
          </cell>
          <cell r="W18">
            <v>19</v>
          </cell>
          <cell r="X18">
            <v>20</v>
          </cell>
          <cell r="Y18">
            <v>21</v>
          </cell>
          <cell r="Z18">
            <v>22</v>
          </cell>
          <cell r="AA18">
            <v>23</v>
          </cell>
        </row>
        <row r="19">
          <cell r="C19">
            <v>27</v>
          </cell>
          <cell r="D19">
            <v>28</v>
          </cell>
          <cell r="E19">
            <v>29</v>
          </cell>
          <cell r="F19">
            <v>30</v>
          </cell>
          <cell r="G19">
            <v>31</v>
          </cell>
          <cell r="H19">
            <v>0</v>
          </cell>
          <cell r="I19">
            <v>0</v>
          </cell>
          <cell r="L19">
            <v>24</v>
          </cell>
          <cell r="M19">
            <v>25</v>
          </cell>
          <cell r="N19">
            <v>26</v>
          </cell>
          <cell r="O19">
            <v>27</v>
          </cell>
          <cell r="P19">
            <v>28</v>
          </cell>
          <cell r="Q19">
            <v>0</v>
          </cell>
          <cell r="R19">
            <v>0</v>
          </cell>
          <cell r="U19">
            <v>24</v>
          </cell>
          <cell r="V19">
            <v>25</v>
          </cell>
          <cell r="W19">
            <v>26</v>
          </cell>
          <cell r="X19">
            <v>27</v>
          </cell>
          <cell r="Y19">
            <v>28</v>
          </cell>
          <cell r="Z19">
            <v>29</v>
          </cell>
          <cell r="AA19">
            <v>30</v>
          </cell>
        </row>
        <row r="20"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U20">
            <v>31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</row>
        <row r="23">
          <cell r="C23" t="str">
            <v>SUN</v>
          </cell>
          <cell r="D23" t="str">
            <v>MON</v>
          </cell>
          <cell r="E23" t="str">
            <v>TUE</v>
          </cell>
          <cell r="F23" t="str">
            <v>WED</v>
          </cell>
          <cell r="G23" t="str">
            <v>THU</v>
          </cell>
          <cell r="H23" t="str">
            <v>FRI</v>
          </cell>
          <cell r="I23" t="str">
            <v>SAT</v>
          </cell>
          <cell r="L23" t="str">
            <v>SUN</v>
          </cell>
          <cell r="M23" t="str">
            <v>MON</v>
          </cell>
          <cell r="N23" t="str">
            <v>TUE</v>
          </cell>
          <cell r="O23" t="str">
            <v>WED</v>
          </cell>
          <cell r="P23" t="str">
            <v>THU</v>
          </cell>
          <cell r="Q23" t="str">
            <v>FRI</v>
          </cell>
          <cell r="R23" t="str">
            <v>SAT</v>
          </cell>
          <cell r="U23" t="str">
            <v>SUN</v>
          </cell>
          <cell r="V23" t="str">
            <v>MON</v>
          </cell>
          <cell r="W23" t="str">
            <v>TUE</v>
          </cell>
          <cell r="X23" t="str">
            <v>WED</v>
          </cell>
          <cell r="Y23" t="str">
            <v>THU</v>
          </cell>
          <cell r="Z23" t="str">
            <v>FRI</v>
          </cell>
          <cell r="AA23" t="str">
            <v>SAT</v>
          </cell>
        </row>
        <row r="24">
          <cell r="C24">
            <v>0</v>
          </cell>
          <cell r="D24">
            <v>1</v>
          </cell>
          <cell r="E24">
            <v>2</v>
          </cell>
          <cell r="F24">
            <v>3</v>
          </cell>
          <cell r="G24">
            <v>4</v>
          </cell>
          <cell r="H24">
            <v>5</v>
          </cell>
          <cell r="I24">
            <v>6</v>
          </cell>
          <cell r="L24">
            <v>0</v>
          </cell>
          <cell r="M24">
            <v>0</v>
          </cell>
          <cell r="N24">
            <v>0</v>
          </cell>
          <cell r="O24">
            <v>1</v>
          </cell>
          <cell r="P24">
            <v>2</v>
          </cell>
          <cell r="Q24">
            <v>3</v>
          </cell>
          <cell r="R24">
            <v>4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1</v>
          </cell>
        </row>
        <row r="25">
          <cell r="C25">
            <v>7</v>
          </cell>
          <cell r="D25">
            <v>8</v>
          </cell>
          <cell r="E25">
            <v>9</v>
          </cell>
          <cell r="F25">
            <v>10</v>
          </cell>
          <cell r="G25">
            <v>11</v>
          </cell>
          <cell r="H25">
            <v>12</v>
          </cell>
          <cell r="I25">
            <v>13</v>
          </cell>
          <cell r="L25">
            <v>5</v>
          </cell>
          <cell r="M25">
            <v>6</v>
          </cell>
          <cell r="N25">
            <v>7</v>
          </cell>
          <cell r="O25">
            <v>8</v>
          </cell>
          <cell r="P25">
            <v>9</v>
          </cell>
          <cell r="Q25">
            <v>10</v>
          </cell>
          <cell r="R25">
            <v>11</v>
          </cell>
          <cell r="U25">
            <v>2</v>
          </cell>
          <cell r="V25">
            <v>3</v>
          </cell>
          <cell r="W25">
            <v>4</v>
          </cell>
          <cell r="X25">
            <v>5</v>
          </cell>
          <cell r="Y25">
            <v>6</v>
          </cell>
          <cell r="Z25">
            <v>7</v>
          </cell>
          <cell r="AA25">
            <v>8</v>
          </cell>
        </row>
        <row r="26">
          <cell r="C26">
            <v>14</v>
          </cell>
          <cell r="D26">
            <v>15</v>
          </cell>
          <cell r="E26">
            <v>16</v>
          </cell>
          <cell r="F26">
            <v>17</v>
          </cell>
          <cell r="G26">
            <v>18</v>
          </cell>
          <cell r="H26">
            <v>19</v>
          </cell>
          <cell r="I26">
            <v>20</v>
          </cell>
          <cell r="L26">
            <v>12</v>
          </cell>
          <cell r="M26">
            <v>13</v>
          </cell>
          <cell r="N26">
            <v>14</v>
          </cell>
          <cell r="O26">
            <v>15</v>
          </cell>
          <cell r="P26">
            <v>16</v>
          </cell>
          <cell r="Q26">
            <v>17</v>
          </cell>
          <cell r="R26">
            <v>18</v>
          </cell>
          <cell r="U26">
            <v>9</v>
          </cell>
          <cell r="V26">
            <v>10</v>
          </cell>
          <cell r="W26">
            <v>11</v>
          </cell>
          <cell r="X26">
            <v>12</v>
          </cell>
          <cell r="Y26">
            <v>13</v>
          </cell>
          <cell r="Z26">
            <v>14</v>
          </cell>
          <cell r="AA26">
            <v>15</v>
          </cell>
        </row>
        <row r="27">
          <cell r="C27">
            <v>21</v>
          </cell>
          <cell r="D27">
            <v>22</v>
          </cell>
          <cell r="E27">
            <v>23</v>
          </cell>
          <cell r="F27">
            <v>24</v>
          </cell>
          <cell r="G27">
            <v>25</v>
          </cell>
          <cell r="H27">
            <v>26</v>
          </cell>
          <cell r="I27">
            <v>27</v>
          </cell>
          <cell r="L27">
            <v>19</v>
          </cell>
          <cell r="M27">
            <v>20</v>
          </cell>
          <cell r="N27">
            <v>21</v>
          </cell>
          <cell r="O27">
            <v>22</v>
          </cell>
          <cell r="P27">
            <v>23</v>
          </cell>
          <cell r="Q27">
            <v>24</v>
          </cell>
          <cell r="R27">
            <v>25</v>
          </cell>
          <cell r="U27">
            <v>16</v>
          </cell>
          <cell r="V27">
            <v>17</v>
          </cell>
          <cell r="W27">
            <v>18</v>
          </cell>
          <cell r="X27">
            <v>19</v>
          </cell>
          <cell r="Y27">
            <v>20</v>
          </cell>
          <cell r="Z27">
            <v>21</v>
          </cell>
          <cell r="AA27">
            <v>22</v>
          </cell>
        </row>
        <row r="28">
          <cell r="C28">
            <v>28</v>
          </cell>
          <cell r="D28">
            <v>29</v>
          </cell>
          <cell r="E28">
            <v>30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L28">
            <v>26</v>
          </cell>
          <cell r="M28">
            <v>27</v>
          </cell>
          <cell r="N28">
            <v>28</v>
          </cell>
          <cell r="O28">
            <v>29</v>
          </cell>
          <cell r="P28">
            <v>30</v>
          </cell>
          <cell r="Q28">
            <v>31</v>
          </cell>
          <cell r="R28">
            <v>0</v>
          </cell>
          <cell r="U28">
            <v>23</v>
          </cell>
          <cell r="V28">
            <v>24</v>
          </cell>
          <cell r="W28">
            <v>25</v>
          </cell>
          <cell r="X28">
            <v>26</v>
          </cell>
          <cell r="Y28">
            <v>27</v>
          </cell>
          <cell r="Z28">
            <v>28</v>
          </cell>
          <cell r="AA28">
            <v>29</v>
          </cell>
        </row>
        <row r="29"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U29">
            <v>30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</row>
        <row r="32">
          <cell r="C32" t="str">
            <v>SUN</v>
          </cell>
          <cell r="D32" t="str">
            <v>MON</v>
          </cell>
          <cell r="E32" t="str">
            <v>TUE</v>
          </cell>
          <cell r="F32" t="str">
            <v>WED</v>
          </cell>
          <cell r="G32" t="str">
            <v>THU</v>
          </cell>
          <cell r="H32" t="str">
            <v>FRI</v>
          </cell>
          <cell r="I32" t="str">
            <v>SAT</v>
          </cell>
          <cell r="L32" t="str">
            <v>SUN</v>
          </cell>
          <cell r="M32" t="str">
            <v>MON</v>
          </cell>
          <cell r="N32" t="str">
            <v>TUE</v>
          </cell>
          <cell r="O32" t="str">
            <v>WED</v>
          </cell>
          <cell r="P32" t="str">
            <v>THU</v>
          </cell>
          <cell r="Q32" t="str">
            <v>FRI</v>
          </cell>
          <cell r="R32" t="str">
            <v>SAT</v>
          </cell>
          <cell r="U32" t="str">
            <v>SUN</v>
          </cell>
          <cell r="V32" t="str">
            <v>MON</v>
          </cell>
          <cell r="W32" t="str">
            <v>TUE</v>
          </cell>
          <cell r="X32" t="str">
            <v>WED</v>
          </cell>
          <cell r="Y32" t="str">
            <v>THU</v>
          </cell>
          <cell r="Z32" t="str">
            <v>FRI</v>
          </cell>
          <cell r="AA32" t="str">
            <v>SAT</v>
          </cell>
        </row>
        <row r="33">
          <cell r="C33">
            <v>0</v>
          </cell>
          <cell r="D33">
            <v>1</v>
          </cell>
          <cell r="E33">
            <v>2</v>
          </cell>
          <cell r="F33">
            <v>3</v>
          </cell>
          <cell r="G33">
            <v>4</v>
          </cell>
          <cell r="H33">
            <v>5</v>
          </cell>
          <cell r="I33">
            <v>6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1</v>
          </cell>
          <cell r="Q33">
            <v>2</v>
          </cell>
          <cell r="R33">
            <v>3</v>
          </cell>
          <cell r="U33">
            <v>1</v>
          </cell>
          <cell r="V33">
            <v>2</v>
          </cell>
          <cell r="W33">
            <v>3</v>
          </cell>
          <cell r="X33">
            <v>4</v>
          </cell>
          <cell r="Y33">
            <v>5</v>
          </cell>
          <cell r="Z33">
            <v>6</v>
          </cell>
          <cell r="AA33">
            <v>7</v>
          </cell>
        </row>
        <row r="34">
          <cell r="C34">
            <v>7</v>
          </cell>
          <cell r="D34">
            <v>8</v>
          </cell>
          <cell r="E34">
            <v>9</v>
          </cell>
          <cell r="F34">
            <v>10</v>
          </cell>
          <cell r="G34">
            <v>11</v>
          </cell>
          <cell r="H34">
            <v>12</v>
          </cell>
          <cell r="I34">
            <v>13</v>
          </cell>
          <cell r="L34">
            <v>4</v>
          </cell>
          <cell r="M34">
            <v>5</v>
          </cell>
          <cell r="N34">
            <v>6</v>
          </cell>
          <cell r="O34">
            <v>7</v>
          </cell>
          <cell r="P34">
            <v>8</v>
          </cell>
          <cell r="Q34">
            <v>9</v>
          </cell>
          <cell r="R34">
            <v>10</v>
          </cell>
          <cell r="U34">
            <v>8</v>
          </cell>
          <cell r="V34">
            <v>9</v>
          </cell>
          <cell r="W34">
            <v>10</v>
          </cell>
          <cell r="X34">
            <v>11</v>
          </cell>
          <cell r="Y34">
            <v>12</v>
          </cell>
          <cell r="Z34">
            <v>13</v>
          </cell>
          <cell r="AA34">
            <v>14</v>
          </cell>
        </row>
        <row r="35">
          <cell r="C35">
            <v>14</v>
          </cell>
          <cell r="D35">
            <v>15</v>
          </cell>
          <cell r="E35">
            <v>16</v>
          </cell>
          <cell r="F35">
            <v>17</v>
          </cell>
          <cell r="G35">
            <v>18</v>
          </cell>
          <cell r="H35">
            <v>19</v>
          </cell>
          <cell r="I35">
            <v>20</v>
          </cell>
          <cell r="L35">
            <v>11</v>
          </cell>
          <cell r="M35">
            <v>12</v>
          </cell>
          <cell r="N35">
            <v>13</v>
          </cell>
          <cell r="O35">
            <v>14</v>
          </cell>
          <cell r="P35">
            <v>15</v>
          </cell>
          <cell r="Q35">
            <v>16</v>
          </cell>
          <cell r="R35">
            <v>17</v>
          </cell>
          <cell r="U35">
            <v>15</v>
          </cell>
          <cell r="V35">
            <v>16</v>
          </cell>
          <cell r="W35">
            <v>17</v>
          </cell>
          <cell r="X35">
            <v>18</v>
          </cell>
          <cell r="Y35">
            <v>19</v>
          </cell>
          <cell r="Z35">
            <v>20</v>
          </cell>
          <cell r="AA35">
            <v>21</v>
          </cell>
        </row>
        <row r="36">
          <cell r="C36">
            <v>21</v>
          </cell>
          <cell r="D36">
            <v>22</v>
          </cell>
          <cell r="E36">
            <v>23</v>
          </cell>
          <cell r="F36">
            <v>24</v>
          </cell>
          <cell r="G36">
            <v>25</v>
          </cell>
          <cell r="H36">
            <v>26</v>
          </cell>
          <cell r="I36">
            <v>27</v>
          </cell>
          <cell r="L36">
            <v>18</v>
          </cell>
          <cell r="M36">
            <v>19</v>
          </cell>
          <cell r="N36">
            <v>20</v>
          </cell>
          <cell r="O36">
            <v>21</v>
          </cell>
          <cell r="P36">
            <v>22</v>
          </cell>
          <cell r="Q36">
            <v>23</v>
          </cell>
          <cell r="R36">
            <v>24</v>
          </cell>
          <cell r="U36">
            <v>22</v>
          </cell>
          <cell r="V36">
            <v>23</v>
          </cell>
          <cell r="W36">
            <v>24</v>
          </cell>
          <cell r="X36">
            <v>25</v>
          </cell>
          <cell r="Y36">
            <v>26</v>
          </cell>
          <cell r="Z36">
            <v>27</v>
          </cell>
          <cell r="AA36">
            <v>28</v>
          </cell>
        </row>
        <row r="37">
          <cell r="C37">
            <v>28</v>
          </cell>
          <cell r="D37">
            <v>29</v>
          </cell>
          <cell r="E37">
            <v>30</v>
          </cell>
          <cell r="F37">
            <v>31</v>
          </cell>
          <cell r="G37">
            <v>0</v>
          </cell>
          <cell r="H37">
            <v>0</v>
          </cell>
          <cell r="I37">
            <v>0</v>
          </cell>
          <cell r="L37">
            <v>25</v>
          </cell>
          <cell r="M37">
            <v>26</v>
          </cell>
          <cell r="N37">
            <v>27</v>
          </cell>
          <cell r="O37">
            <v>28</v>
          </cell>
          <cell r="P37">
            <v>29</v>
          </cell>
          <cell r="Q37">
            <v>30</v>
          </cell>
          <cell r="R37">
            <v>31</v>
          </cell>
          <cell r="U37">
            <v>29</v>
          </cell>
          <cell r="V37">
            <v>30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</row>
        <row r="38"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</row>
        <row r="41">
          <cell r="C41" t="str">
            <v>SUN</v>
          </cell>
          <cell r="D41" t="str">
            <v>MON</v>
          </cell>
          <cell r="E41" t="str">
            <v>TUE</v>
          </cell>
          <cell r="F41" t="str">
            <v>WED</v>
          </cell>
          <cell r="G41" t="str">
            <v>THU</v>
          </cell>
          <cell r="H41" t="str">
            <v>FRI</v>
          </cell>
          <cell r="I41" t="str">
            <v>SAT</v>
          </cell>
          <cell r="L41" t="str">
            <v>SUN</v>
          </cell>
          <cell r="M41" t="str">
            <v>MON</v>
          </cell>
          <cell r="N41" t="str">
            <v>TUE</v>
          </cell>
          <cell r="O41" t="str">
            <v>WED</v>
          </cell>
          <cell r="P41" t="str">
            <v>THU</v>
          </cell>
          <cell r="Q41" t="str">
            <v>FRI</v>
          </cell>
          <cell r="R41" t="str">
            <v>SAT</v>
          </cell>
          <cell r="U41" t="str">
            <v>SUN</v>
          </cell>
          <cell r="V41" t="str">
            <v>MON</v>
          </cell>
          <cell r="W41" t="str">
            <v>TUE</v>
          </cell>
          <cell r="X41" t="str">
            <v>WED</v>
          </cell>
          <cell r="Y41" t="str">
            <v>THU</v>
          </cell>
          <cell r="Z41" t="str">
            <v>FRI</v>
          </cell>
          <cell r="AA41" t="str">
            <v>SAT</v>
          </cell>
        </row>
        <row r="42">
          <cell r="C42">
            <v>0</v>
          </cell>
          <cell r="D42">
            <v>0</v>
          </cell>
          <cell r="E42">
            <v>1</v>
          </cell>
          <cell r="F42">
            <v>2</v>
          </cell>
          <cell r="G42">
            <v>3</v>
          </cell>
          <cell r="H42">
            <v>4</v>
          </cell>
          <cell r="I42">
            <v>5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1</v>
          </cell>
          <cell r="R42">
            <v>2</v>
          </cell>
          <cell r="U42">
            <v>1</v>
          </cell>
          <cell r="V42">
            <v>2</v>
          </cell>
          <cell r="W42">
            <v>3</v>
          </cell>
          <cell r="X42">
            <v>4</v>
          </cell>
          <cell r="Y42">
            <v>5</v>
          </cell>
          <cell r="Z42">
            <v>6</v>
          </cell>
          <cell r="AA42">
            <v>7</v>
          </cell>
        </row>
        <row r="43">
          <cell r="C43">
            <v>6</v>
          </cell>
          <cell r="D43">
            <v>7</v>
          </cell>
          <cell r="E43">
            <v>8</v>
          </cell>
          <cell r="F43">
            <v>9</v>
          </cell>
          <cell r="G43">
            <v>10</v>
          </cell>
          <cell r="H43">
            <v>11</v>
          </cell>
          <cell r="I43">
            <v>12</v>
          </cell>
          <cell r="L43">
            <v>3</v>
          </cell>
          <cell r="M43">
            <v>4</v>
          </cell>
          <cell r="N43">
            <v>5</v>
          </cell>
          <cell r="O43">
            <v>6</v>
          </cell>
          <cell r="P43">
            <v>7</v>
          </cell>
          <cell r="Q43">
            <v>8</v>
          </cell>
          <cell r="R43">
            <v>9</v>
          </cell>
          <cell r="U43">
            <v>8</v>
          </cell>
          <cell r="V43">
            <v>9</v>
          </cell>
          <cell r="W43">
            <v>10</v>
          </cell>
          <cell r="X43">
            <v>11</v>
          </cell>
          <cell r="Y43">
            <v>12</v>
          </cell>
          <cell r="Z43">
            <v>13</v>
          </cell>
          <cell r="AA43">
            <v>14</v>
          </cell>
        </row>
        <row r="44">
          <cell r="C44">
            <v>13</v>
          </cell>
          <cell r="D44">
            <v>14</v>
          </cell>
          <cell r="E44">
            <v>15</v>
          </cell>
          <cell r="F44">
            <v>16</v>
          </cell>
          <cell r="G44">
            <v>17</v>
          </cell>
          <cell r="H44">
            <v>18</v>
          </cell>
          <cell r="I44">
            <v>19</v>
          </cell>
          <cell r="L44">
            <v>10</v>
          </cell>
          <cell r="M44">
            <v>11</v>
          </cell>
          <cell r="N44">
            <v>12</v>
          </cell>
          <cell r="O44">
            <v>13</v>
          </cell>
          <cell r="P44">
            <v>14</v>
          </cell>
          <cell r="Q44">
            <v>15</v>
          </cell>
          <cell r="R44">
            <v>16</v>
          </cell>
          <cell r="U44">
            <v>15</v>
          </cell>
          <cell r="V44">
            <v>16</v>
          </cell>
          <cell r="W44">
            <v>17</v>
          </cell>
          <cell r="X44">
            <v>18</v>
          </cell>
          <cell r="Y44">
            <v>19</v>
          </cell>
          <cell r="Z44">
            <v>20</v>
          </cell>
          <cell r="AA44">
            <v>21</v>
          </cell>
        </row>
        <row r="45">
          <cell r="C45">
            <v>20</v>
          </cell>
          <cell r="D45">
            <v>21</v>
          </cell>
          <cell r="E45">
            <v>22</v>
          </cell>
          <cell r="F45">
            <v>23</v>
          </cell>
          <cell r="G45">
            <v>24</v>
          </cell>
          <cell r="H45">
            <v>25</v>
          </cell>
          <cell r="I45">
            <v>26</v>
          </cell>
          <cell r="L45">
            <v>17</v>
          </cell>
          <cell r="M45">
            <v>18</v>
          </cell>
          <cell r="N45">
            <v>19</v>
          </cell>
          <cell r="O45">
            <v>20</v>
          </cell>
          <cell r="P45">
            <v>21</v>
          </cell>
          <cell r="Q45">
            <v>22</v>
          </cell>
          <cell r="R45">
            <v>23</v>
          </cell>
          <cell r="U45">
            <v>22</v>
          </cell>
          <cell r="V45">
            <v>23</v>
          </cell>
          <cell r="W45">
            <v>24</v>
          </cell>
          <cell r="X45">
            <v>25</v>
          </cell>
          <cell r="Y45">
            <v>26</v>
          </cell>
          <cell r="Z45">
            <v>27</v>
          </cell>
          <cell r="AA45">
            <v>28</v>
          </cell>
        </row>
        <row r="46">
          <cell r="C46">
            <v>27</v>
          </cell>
          <cell r="D46">
            <v>28</v>
          </cell>
          <cell r="E46">
            <v>29</v>
          </cell>
          <cell r="F46">
            <v>30</v>
          </cell>
          <cell r="G46">
            <v>31</v>
          </cell>
          <cell r="H46">
            <v>0</v>
          </cell>
          <cell r="I46">
            <v>0</v>
          </cell>
          <cell r="L46">
            <v>24</v>
          </cell>
          <cell r="M46">
            <v>25</v>
          </cell>
          <cell r="N46">
            <v>26</v>
          </cell>
          <cell r="O46">
            <v>27</v>
          </cell>
          <cell r="P46">
            <v>28</v>
          </cell>
          <cell r="Q46">
            <v>29</v>
          </cell>
          <cell r="R46">
            <v>30</v>
          </cell>
          <cell r="U46">
            <v>29</v>
          </cell>
          <cell r="V46">
            <v>30</v>
          </cell>
          <cell r="W46">
            <v>31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H-FLW"/>
      <sheetName val="CON-M-FL"/>
      <sheetName val="WORK-SCHEDULE"/>
      <sheetName val="MON-TGT"/>
      <sheetName val="INCOME-FLOW"/>
      <sheetName val="LAB-SCHD"/>
      <sheetName val="EXP-FLW "/>
      <sheetName val="PLT-STA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6">
          <cell r="AB6">
            <v>1000000</v>
          </cell>
        </row>
      </sheetData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Z46"/>
  <sheetViews>
    <sheetView tabSelected="1" view="pageBreakPreview" topLeftCell="A13" zoomScale="70" zoomScaleNormal="95" zoomScaleSheetLayoutView="70" workbookViewId="0">
      <selection activeCell="M27" sqref="M27"/>
    </sheetView>
  </sheetViews>
  <sheetFormatPr defaultColWidth="9.109375" defaultRowHeight="14.4" x14ac:dyDescent="0.3"/>
  <cols>
    <col min="1" max="1" width="5" style="14" customWidth="1"/>
    <col min="2" max="2" width="30.6640625" style="14" bestFit="1" customWidth="1"/>
    <col min="3" max="3" width="6.88671875" style="14" customWidth="1"/>
    <col min="4" max="7" width="7.44140625" style="14" customWidth="1"/>
    <col min="8" max="9" width="12.33203125" style="13" customWidth="1"/>
    <col min="10" max="10" width="15.33203125" style="13" customWidth="1"/>
    <col min="11" max="15" width="12.33203125" style="13" customWidth="1"/>
    <col min="16" max="16" width="12.44140625" style="13" customWidth="1"/>
    <col min="17" max="17" width="9.44140625" style="13" customWidth="1"/>
    <col min="18" max="18" width="12.88671875" style="13" bestFit="1" customWidth="1"/>
    <col min="19" max="19" width="12.44140625" style="13" bestFit="1" customWidth="1"/>
    <col min="20" max="20" width="7.88671875" style="33" customWidth="1"/>
    <col min="21" max="21" width="10.6640625" style="13" customWidth="1"/>
    <col min="22" max="22" width="5.88671875" style="14" customWidth="1"/>
    <col min="23" max="23" width="7.109375" style="14" customWidth="1"/>
    <col min="24" max="24" width="14.5546875" style="14" customWidth="1"/>
    <col min="25" max="25" width="17.109375" style="14" customWidth="1"/>
    <col min="26" max="16384" width="9.109375" style="14"/>
  </cols>
  <sheetData>
    <row r="1" spans="1:25" s="1" customFormat="1" ht="24" customHeight="1" x14ac:dyDescent="0.4">
      <c r="A1" s="101"/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</row>
    <row r="2" spans="1:25" s="5" customFormat="1" ht="15.6" x14ac:dyDescent="0.3">
      <c r="A2" s="2"/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4"/>
      <c r="V2" s="6"/>
      <c r="X2" s="6"/>
    </row>
    <row r="3" spans="1:25" s="5" customFormat="1" ht="21" customHeight="1" x14ac:dyDescent="0.3">
      <c r="A3" s="7" t="s">
        <v>38</v>
      </c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8"/>
      <c r="P3" s="8"/>
      <c r="Q3" s="8"/>
      <c r="R3" s="8"/>
      <c r="S3" s="8"/>
      <c r="T3" s="9"/>
      <c r="V3" s="6"/>
      <c r="X3" s="6"/>
    </row>
    <row r="4" spans="1:25" s="5" customFormat="1" ht="14.25" customHeight="1" thickBot="1" x14ac:dyDescent="0.35">
      <c r="A4" s="10"/>
      <c r="C4" s="10"/>
      <c r="D4" s="10"/>
      <c r="E4" s="10"/>
      <c r="F4" s="10"/>
      <c r="G4" s="10"/>
      <c r="H4" s="11"/>
      <c r="I4" s="12"/>
      <c r="O4" s="8"/>
      <c r="P4" s="8"/>
      <c r="Q4" s="8"/>
      <c r="R4" s="8"/>
      <c r="S4" s="55" t="s">
        <v>0</v>
      </c>
      <c r="T4" s="56" t="s">
        <v>34</v>
      </c>
      <c r="U4" s="6"/>
      <c r="V4" s="2"/>
      <c r="W4" s="2"/>
      <c r="X4" s="2"/>
      <c r="Y4" s="2"/>
    </row>
    <row r="5" spans="1:25" ht="23.25" customHeight="1" x14ac:dyDescent="0.3">
      <c r="A5" s="102" t="s">
        <v>1</v>
      </c>
      <c r="B5" s="104" t="s">
        <v>2</v>
      </c>
      <c r="C5" s="104" t="s">
        <v>3</v>
      </c>
      <c r="D5" s="104" t="s">
        <v>4</v>
      </c>
      <c r="E5" s="104" t="s">
        <v>23</v>
      </c>
      <c r="F5" s="104" t="s">
        <v>5</v>
      </c>
      <c r="G5" s="106" t="s">
        <v>6</v>
      </c>
      <c r="H5" s="108" t="s">
        <v>7</v>
      </c>
      <c r="I5" s="109"/>
      <c r="J5" s="109"/>
      <c r="K5" s="109"/>
      <c r="L5" s="109"/>
      <c r="M5" s="109"/>
      <c r="N5" s="109"/>
      <c r="O5" s="110"/>
      <c r="P5" s="111" t="s">
        <v>8</v>
      </c>
      <c r="Q5" s="113" t="s">
        <v>24</v>
      </c>
      <c r="R5" s="113" t="s">
        <v>25</v>
      </c>
      <c r="S5" s="111" t="s">
        <v>9</v>
      </c>
      <c r="T5" s="111" t="s">
        <v>10</v>
      </c>
      <c r="U5" s="111" t="s">
        <v>11</v>
      </c>
      <c r="V5" s="115" t="s">
        <v>12</v>
      </c>
      <c r="W5" s="115"/>
      <c r="X5" s="115"/>
      <c r="Y5" s="116"/>
    </row>
    <row r="6" spans="1:25" ht="36" customHeight="1" thickBot="1" x14ac:dyDescent="0.35">
      <c r="A6" s="103"/>
      <c r="B6" s="105"/>
      <c r="C6" s="105"/>
      <c r="D6" s="105"/>
      <c r="E6" s="105"/>
      <c r="F6" s="105"/>
      <c r="G6" s="107"/>
      <c r="H6" s="40" t="s">
        <v>13</v>
      </c>
      <c r="I6" s="40" t="s">
        <v>14</v>
      </c>
      <c r="J6" s="40" t="s">
        <v>15</v>
      </c>
      <c r="K6" s="40" t="s">
        <v>26</v>
      </c>
      <c r="L6" s="40" t="s">
        <v>27</v>
      </c>
      <c r="M6" s="40" t="s">
        <v>35</v>
      </c>
      <c r="N6" s="40" t="s">
        <v>36</v>
      </c>
      <c r="O6" s="40" t="s">
        <v>16</v>
      </c>
      <c r="P6" s="112"/>
      <c r="Q6" s="114"/>
      <c r="R6" s="114"/>
      <c r="S6" s="112"/>
      <c r="T6" s="112"/>
      <c r="U6" s="112"/>
      <c r="V6" s="117"/>
      <c r="W6" s="117"/>
      <c r="X6" s="117"/>
      <c r="Y6" s="118"/>
    </row>
    <row r="7" spans="1:25" ht="28.8" x14ac:dyDescent="0.3">
      <c r="A7" s="59"/>
      <c r="B7" s="64" t="s">
        <v>37</v>
      </c>
      <c r="C7" s="50"/>
      <c r="D7" s="50"/>
      <c r="E7" s="50"/>
      <c r="F7" s="50"/>
      <c r="G7" s="50"/>
      <c r="H7" s="50"/>
      <c r="I7" s="57" t="s">
        <v>29</v>
      </c>
      <c r="J7" s="50">
        <f>70.987*1000</f>
        <v>70987</v>
      </c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49"/>
      <c r="Y7" s="58"/>
    </row>
    <row r="8" spans="1:25" ht="21.75" customHeight="1" x14ac:dyDescent="0.3">
      <c r="A8" s="83">
        <v>1</v>
      </c>
      <c r="B8" s="85" t="s">
        <v>30</v>
      </c>
      <c r="C8" s="87">
        <v>4</v>
      </c>
      <c r="D8" s="89">
        <v>150</v>
      </c>
      <c r="E8" s="89">
        <v>1</v>
      </c>
      <c r="F8" s="89">
        <v>13</v>
      </c>
      <c r="G8" s="89">
        <f>ROUND(E8*F8,0)</f>
        <v>13</v>
      </c>
      <c r="H8" s="81">
        <f>X11</f>
        <v>70887</v>
      </c>
      <c r="I8" s="81"/>
      <c r="J8" s="81"/>
      <c r="K8" s="81"/>
      <c r="L8" s="81"/>
      <c r="M8" s="81"/>
      <c r="N8" s="81"/>
      <c r="O8" s="81">
        <f>W11</f>
        <v>3780</v>
      </c>
      <c r="P8" s="81">
        <f>SUM(H8:O11)</f>
        <v>74667</v>
      </c>
      <c r="Q8" s="81"/>
      <c r="R8" s="81">
        <f>P8-Q8</f>
        <v>74667</v>
      </c>
      <c r="S8" s="96">
        <f>(R8*G8)/1000</f>
        <v>970.67100000000005</v>
      </c>
      <c r="T8" s="98">
        <v>0.99399999999999999</v>
      </c>
      <c r="U8" s="81">
        <f>S8*T8</f>
        <v>964.84697400000005</v>
      </c>
      <c r="V8" s="36"/>
      <c r="W8" s="45"/>
      <c r="X8" s="51"/>
      <c r="Y8" s="42"/>
    </row>
    <row r="9" spans="1:25" ht="21.75" customHeight="1" x14ac:dyDescent="0.3">
      <c r="A9" s="84"/>
      <c r="B9" s="86"/>
      <c r="C9" s="88"/>
      <c r="D9" s="90"/>
      <c r="E9" s="90"/>
      <c r="F9" s="90"/>
      <c r="G9" s="90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97"/>
      <c r="T9" s="99"/>
      <c r="U9" s="82"/>
      <c r="V9" s="34" t="s">
        <v>28</v>
      </c>
      <c r="W9" s="41">
        <v>630</v>
      </c>
      <c r="X9" s="100"/>
      <c r="Y9" s="92"/>
    </row>
    <row r="10" spans="1:25" ht="21.75" customHeight="1" x14ac:dyDescent="0.3">
      <c r="A10" s="84"/>
      <c r="B10" s="86"/>
      <c r="C10" s="88"/>
      <c r="D10" s="90"/>
      <c r="E10" s="90"/>
      <c r="F10" s="90"/>
      <c r="G10" s="90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97"/>
      <c r="T10" s="99"/>
      <c r="U10" s="82"/>
      <c r="V10" s="34" t="s">
        <v>32</v>
      </c>
      <c r="W10" s="48">
        <f>ROUND((X11)/12000,0)</f>
        <v>6</v>
      </c>
      <c r="X10" s="100"/>
      <c r="Y10" s="92"/>
    </row>
    <row r="11" spans="1:25" x14ac:dyDescent="0.3">
      <c r="A11" s="84"/>
      <c r="B11" s="86"/>
      <c r="C11" s="88"/>
      <c r="D11" s="91"/>
      <c r="E11" s="90"/>
      <c r="F11" s="90"/>
      <c r="G11" s="90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95"/>
      <c r="S11" s="97"/>
      <c r="T11" s="99"/>
      <c r="U11" s="82"/>
      <c r="V11" s="67" t="s">
        <v>33</v>
      </c>
      <c r="W11" s="68">
        <f>W10*W9</f>
        <v>3780</v>
      </c>
      <c r="X11" s="93">
        <f>J7-50-50</f>
        <v>70887</v>
      </c>
      <c r="Y11" s="94"/>
    </row>
    <row r="12" spans="1:25" ht="12.75" customHeight="1" x14ac:dyDescent="0.3">
      <c r="A12" s="83">
        <v>2</v>
      </c>
      <c r="B12" s="85" t="s">
        <v>31</v>
      </c>
      <c r="C12" s="87">
        <v>4</v>
      </c>
      <c r="D12" s="89">
        <v>150</v>
      </c>
      <c r="E12" s="89">
        <f>E8</f>
        <v>1</v>
      </c>
      <c r="F12" s="89">
        <f>ROUND((X11)/D12,0-0)+1</f>
        <v>474</v>
      </c>
      <c r="G12" s="89">
        <f>ROUND(E12*F12,0)</f>
        <v>474</v>
      </c>
      <c r="H12" s="81">
        <f>Y14</f>
        <v>853</v>
      </c>
      <c r="I12" s="81">
        <f>X19</f>
        <v>400</v>
      </c>
      <c r="J12" s="81">
        <f>X18</f>
        <v>77</v>
      </c>
      <c r="K12" s="81">
        <f>X16</f>
        <v>306</v>
      </c>
      <c r="L12" s="81">
        <f>X16</f>
        <v>306</v>
      </c>
      <c r="M12" s="81">
        <f>X14</f>
        <v>430</v>
      </c>
      <c r="N12" s="81">
        <f>X12</f>
        <v>80</v>
      </c>
      <c r="O12" s="81"/>
      <c r="P12" s="81">
        <f>SUM(H12:O19)</f>
        <v>2452</v>
      </c>
      <c r="Q12" s="81">
        <f>16*3</f>
        <v>48</v>
      </c>
      <c r="R12" s="81">
        <f>P12-Q12</f>
        <v>2404</v>
      </c>
      <c r="S12" s="96">
        <f>(R12*G12)/1000</f>
        <v>1139.4960000000001</v>
      </c>
      <c r="T12" s="98">
        <v>0.99399999999999999</v>
      </c>
      <c r="U12" s="81">
        <f>S12*T12</f>
        <v>1132.659024</v>
      </c>
      <c r="V12" s="45"/>
      <c r="W12" s="45"/>
      <c r="X12" s="120">
        <v>80</v>
      </c>
      <c r="Y12" s="121"/>
    </row>
    <row r="13" spans="1:25" ht="21.75" customHeight="1" x14ac:dyDescent="0.3">
      <c r="A13" s="84"/>
      <c r="B13" s="86"/>
      <c r="C13" s="88"/>
      <c r="D13" s="90"/>
      <c r="E13" s="90"/>
      <c r="F13" s="90"/>
      <c r="G13" s="90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97"/>
      <c r="T13" s="99"/>
      <c r="U13" s="82"/>
      <c r="V13" s="47"/>
      <c r="W13" s="41"/>
      <c r="X13" s="122"/>
      <c r="Y13" s="123"/>
    </row>
    <row r="14" spans="1:25" ht="21.75" customHeight="1" x14ac:dyDescent="0.3">
      <c r="A14" s="84"/>
      <c r="B14" s="86"/>
      <c r="C14" s="88"/>
      <c r="D14" s="90"/>
      <c r="E14" s="90"/>
      <c r="F14" s="90"/>
      <c r="G14" s="90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97"/>
      <c r="T14" s="99"/>
      <c r="U14" s="82"/>
      <c r="V14" s="47"/>
      <c r="W14" s="41"/>
      <c r="X14" s="124">
        <v>430</v>
      </c>
      <c r="Y14" s="119">
        <f>753+100</f>
        <v>853</v>
      </c>
    </row>
    <row r="15" spans="1:25" ht="21.75" customHeight="1" x14ac:dyDescent="0.3">
      <c r="A15" s="84"/>
      <c r="B15" s="86"/>
      <c r="C15" s="88"/>
      <c r="D15" s="90"/>
      <c r="E15" s="90"/>
      <c r="F15" s="90"/>
      <c r="G15" s="90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97"/>
      <c r="T15" s="99"/>
      <c r="U15" s="82"/>
      <c r="V15" s="47"/>
      <c r="W15" s="41"/>
      <c r="X15" s="124"/>
      <c r="Y15" s="119"/>
    </row>
    <row r="16" spans="1:25" ht="21.75" customHeight="1" x14ac:dyDescent="0.3">
      <c r="A16" s="84"/>
      <c r="B16" s="86"/>
      <c r="C16" s="88"/>
      <c r="D16" s="90"/>
      <c r="E16" s="90"/>
      <c r="F16" s="90"/>
      <c r="G16" s="90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97"/>
      <c r="T16" s="99"/>
      <c r="U16" s="82"/>
      <c r="V16" s="47"/>
      <c r="W16" s="41"/>
      <c r="X16" s="41">
        <v>306</v>
      </c>
      <c r="Y16" s="119"/>
    </row>
    <row r="17" spans="1:26" ht="21.75" customHeight="1" x14ac:dyDescent="0.3">
      <c r="A17" s="84"/>
      <c r="B17" s="86"/>
      <c r="C17" s="88"/>
      <c r="D17" s="90"/>
      <c r="E17" s="90"/>
      <c r="F17" s="90"/>
      <c r="G17" s="90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97"/>
      <c r="T17" s="99"/>
      <c r="U17" s="82"/>
      <c r="V17" s="47"/>
      <c r="W17" s="48"/>
      <c r="X17" s="47"/>
      <c r="Y17" s="119"/>
    </row>
    <row r="18" spans="1:26" ht="22.5" customHeight="1" x14ac:dyDescent="0.3">
      <c r="A18" s="84"/>
      <c r="B18" s="86"/>
      <c r="C18" s="88"/>
      <c r="D18" s="90"/>
      <c r="E18" s="90"/>
      <c r="F18" s="90"/>
      <c r="G18" s="90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97"/>
      <c r="T18" s="99"/>
      <c r="U18" s="82"/>
      <c r="V18" s="53"/>
      <c r="W18" s="46"/>
      <c r="X18" s="69">
        <v>77</v>
      </c>
      <c r="Y18" s="119"/>
    </row>
    <row r="19" spans="1:26" ht="33" customHeight="1" x14ac:dyDescent="0.3">
      <c r="A19" s="84"/>
      <c r="B19" s="86"/>
      <c r="C19" s="88"/>
      <c r="D19" s="91"/>
      <c r="E19" s="90"/>
      <c r="F19" s="91"/>
      <c r="G19" s="90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95"/>
      <c r="S19" s="97"/>
      <c r="T19" s="99"/>
      <c r="U19" s="95"/>
      <c r="V19" s="54"/>
      <c r="W19" s="43"/>
      <c r="X19" s="65">
        <f>300+100</f>
        <v>400</v>
      </c>
      <c r="Y19" s="66"/>
    </row>
    <row r="20" spans="1:26" s="18" customFormat="1" ht="21.75" customHeight="1" x14ac:dyDescent="0.35">
      <c r="A20" s="74"/>
      <c r="B20" s="75"/>
      <c r="C20" s="75"/>
      <c r="D20" s="75"/>
      <c r="E20" s="75"/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 t="s">
        <v>17</v>
      </c>
      <c r="R20" s="75"/>
      <c r="S20" s="75"/>
      <c r="T20" s="75"/>
      <c r="U20" s="60">
        <f>SUM(U8:U19)</f>
        <v>2097.5059980000001</v>
      </c>
      <c r="V20" s="15"/>
      <c r="W20" s="15"/>
      <c r="X20" s="15"/>
      <c r="Y20" s="16"/>
    </row>
    <row r="21" spans="1:26" s="18" customFormat="1" ht="21.75" customHeight="1" x14ac:dyDescent="0.35">
      <c r="A21" s="74"/>
      <c r="B21" s="75"/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 t="s">
        <v>18</v>
      </c>
      <c r="R21" s="75"/>
      <c r="S21" s="75"/>
      <c r="T21" s="76"/>
      <c r="U21" s="39">
        <f>(U20/1000)</f>
        <v>2.0975059979999999</v>
      </c>
      <c r="V21" s="15"/>
      <c r="W21" s="15"/>
      <c r="X21" s="15"/>
      <c r="Y21" s="16"/>
    </row>
    <row r="22" spans="1:26" ht="31.5" customHeight="1" x14ac:dyDescent="0.3">
      <c r="A22" s="19"/>
      <c r="B22" s="19"/>
      <c r="C22" s="19"/>
      <c r="D22" s="19"/>
      <c r="E22" s="19"/>
      <c r="F22" s="19"/>
      <c r="G22" s="19"/>
      <c r="H22" s="20"/>
      <c r="I22" s="20"/>
      <c r="J22" s="20"/>
      <c r="K22" s="20"/>
      <c r="L22" s="20"/>
      <c r="M22" s="20"/>
      <c r="N22" s="20"/>
      <c r="O22" s="20"/>
      <c r="P22" s="20"/>
      <c r="Q22" s="20"/>
      <c r="V22" s="77" t="s">
        <v>19</v>
      </c>
      <c r="W22" s="78" t="s">
        <v>19</v>
      </c>
      <c r="X22" s="37" t="s">
        <v>20</v>
      </c>
      <c r="Y22" s="37" t="s">
        <v>21</v>
      </c>
    </row>
    <row r="23" spans="1:26" ht="18" x14ac:dyDescent="0.3">
      <c r="A23" s="19"/>
      <c r="B23" s="19"/>
      <c r="C23" s="19"/>
      <c r="D23" s="19"/>
      <c r="E23" s="19"/>
      <c r="F23" s="19"/>
      <c r="G23" s="19"/>
      <c r="H23" s="20"/>
      <c r="I23" s="35"/>
      <c r="J23" s="20"/>
      <c r="K23" s="20"/>
      <c r="L23" s="20"/>
      <c r="M23" s="20"/>
      <c r="N23" s="20"/>
      <c r="O23" s="20"/>
      <c r="P23" s="20"/>
      <c r="Q23" s="20"/>
      <c r="V23" s="79">
        <v>6</v>
      </c>
      <c r="W23" s="80"/>
      <c r="X23" s="70">
        <f>SUMIF($C$8:$C$19,V23,$U$8:$U$19)</f>
        <v>0</v>
      </c>
      <c r="Y23" s="70"/>
      <c r="Z23" s="38"/>
    </row>
    <row r="24" spans="1:26" ht="18" x14ac:dyDescent="0.3">
      <c r="A24" s="19"/>
      <c r="B24" s="19"/>
      <c r="C24" s="19"/>
      <c r="D24" s="19"/>
      <c r="E24" s="19"/>
      <c r="F24" s="19"/>
      <c r="G24" s="19"/>
      <c r="H24" s="20"/>
      <c r="I24" s="35"/>
      <c r="J24" s="20"/>
      <c r="K24" s="20"/>
      <c r="L24" s="20"/>
      <c r="M24" s="20"/>
      <c r="N24" s="20"/>
      <c r="O24" s="20"/>
      <c r="P24" s="20"/>
      <c r="Q24" s="20"/>
      <c r="V24" s="79">
        <v>4</v>
      </c>
      <c r="W24" s="80"/>
      <c r="X24" s="70">
        <f>SUMIF($C$8:$C$19,V24,$U$8:$U$19)</f>
        <v>2097.5059980000001</v>
      </c>
      <c r="Y24" s="70"/>
    </row>
    <row r="25" spans="1:26" ht="18" x14ac:dyDescent="0.3">
      <c r="A25" s="19"/>
      <c r="B25" s="19"/>
      <c r="C25" s="19"/>
      <c r="D25" s="19"/>
      <c r="E25" s="19"/>
      <c r="F25" s="19"/>
      <c r="G25" s="19"/>
      <c r="H25" s="20"/>
      <c r="I25" s="35"/>
      <c r="J25" s="20"/>
      <c r="K25" s="20"/>
      <c r="L25" s="20"/>
      <c r="M25" s="20"/>
      <c r="N25" s="20"/>
      <c r="O25" s="20"/>
      <c r="P25" s="20"/>
      <c r="Q25" s="20"/>
      <c r="V25" s="79">
        <v>5</v>
      </c>
      <c r="W25" s="80"/>
      <c r="X25" s="70">
        <f t="shared" ref="X25" si="0">SUMIF($C$8:$C$19,V25,$U$8:$U$19)</f>
        <v>0</v>
      </c>
      <c r="Y25" s="70"/>
    </row>
    <row r="26" spans="1:26" ht="18" x14ac:dyDescent="0.35">
      <c r="A26" s="19"/>
      <c r="B26" s="19"/>
      <c r="C26" s="19"/>
      <c r="D26" s="19"/>
      <c r="E26" s="19"/>
      <c r="F26" s="19"/>
      <c r="G26" s="19"/>
      <c r="H26" s="20"/>
      <c r="I26" s="35"/>
      <c r="J26" s="20"/>
      <c r="K26" s="20"/>
      <c r="L26" s="20"/>
      <c r="M26" s="20"/>
      <c r="N26" s="20"/>
      <c r="O26" s="20"/>
      <c r="P26" s="20"/>
      <c r="Q26" s="20"/>
      <c r="V26" s="72" t="s">
        <v>22</v>
      </c>
      <c r="W26" s="73"/>
      <c r="X26" s="70">
        <f>SUM(X23:X25)</f>
        <v>2097.5059980000001</v>
      </c>
      <c r="Y26" s="71">
        <f>X26/1000</f>
        <v>2.0975059979999999</v>
      </c>
    </row>
    <row r="27" spans="1:26" ht="15.6" x14ac:dyDescent="0.3">
      <c r="A27" s="19"/>
      <c r="B27" s="19"/>
      <c r="C27" s="19"/>
      <c r="D27" s="19"/>
      <c r="E27" s="19"/>
      <c r="F27" s="19"/>
      <c r="G27" s="19"/>
      <c r="H27" s="20"/>
      <c r="I27" s="35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4"/>
      <c r="U27" s="21"/>
      <c r="V27" s="61"/>
      <c r="W27" s="61"/>
      <c r="X27" s="62"/>
      <c r="Y27" s="63"/>
    </row>
    <row r="28" spans="1:26" ht="15.6" x14ac:dyDescent="0.3">
      <c r="A28" s="19"/>
      <c r="B28" s="19"/>
      <c r="C28" s="19"/>
      <c r="D28" s="19"/>
      <c r="E28" s="19"/>
      <c r="F28" s="19"/>
      <c r="G28" s="19"/>
      <c r="H28" s="20"/>
      <c r="I28" s="35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4"/>
      <c r="U28" s="21"/>
      <c r="V28" s="61"/>
      <c r="W28" s="61"/>
      <c r="X28" s="62"/>
      <c r="Y28" s="63"/>
    </row>
    <row r="29" spans="1:26" ht="15.6" x14ac:dyDescent="0.3">
      <c r="A29" s="19"/>
      <c r="B29" s="19"/>
      <c r="C29" s="19"/>
      <c r="D29" s="19"/>
      <c r="E29" s="19"/>
      <c r="F29" s="19"/>
      <c r="G29" s="19"/>
      <c r="H29" s="20"/>
      <c r="I29" s="35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4"/>
      <c r="U29" s="21"/>
    </row>
    <row r="30" spans="1:26" ht="15.6" x14ac:dyDescent="0.3">
      <c r="A30" s="19"/>
      <c r="B30" s="19"/>
      <c r="C30" s="19"/>
      <c r="D30" s="19"/>
      <c r="E30" s="19"/>
      <c r="F30" s="19"/>
      <c r="G30" s="19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4"/>
      <c r="U30" s="21"/>
      <c r="V30" s="22"/>
      <c r="W30" s="22"/>
      <c r="X30" s="22"/>
      <c r="Y30" s="22"/>
    </row>
    <row r="31" spans="1:26" ht="18" x14ac:dyDescent="0.35">
      <c r="A31" s="23"/>
      <c r="B31" s="24"/>
      <c r="C31" s="25"/>
      <c r="D31" s="25"/>
      <c r="E31" s="25"/>
      <c r="F31" s="25"/>
      <c r="G31" s="25"/>
      <c r="H31" s="26"/>
      <c r="I31" s="27"/>
      <c r="J31" s="17"/>
      <c r="K31" s="17"/>
      <c r="L31" s="17"/>
      <c r="M31" s="17"/>
      <c r="N31" s="17"/>
      <c r="O31" s="26"/>
      <c r="P31" s="14"/>
      <c r="Q31" s="28"/>
      <c r="R31" s="28"/>
      <c r="S31" s="17"/>
      <c r="T31" s="27"/>
      <c r="U31" s="29"/>
      <c r="V31" s="30"/>
      <c r="W31" s="30"/>
      <c r="X31" s="30"/>
      <c r="Y31" s="30"/>
    </row>
    <row r="32" spans="1:26" ht="18" x14ac:dyDescent="0.35">
      <c r="A32" s="23"/>
      <c r="B32" s="52"/>
      <c r="C32" s="25"/>
      <c r="D32" s="25"/>
      <c r="E32" s="25"/>
      <c r="F32" s="25"/>
      <c r="G32" s="25"/>
      <c r="H32" s="26"/>
      <c r="I32" s="31"/>
      <c r="J32" s="17"/>
      <c r="K32" s="17"/>
      <c r="L32" s="17"/>
      <c r="M32" s="17"/>
      <c r="N32" s="17"/>
      <c r="O32" s="26"/>
      <c r="P32" s="14"/>
      <c r="Q32" s="31"/>
      <c r="R32" s="31"/>
      <c r="S32" s="17"/>
      <c r="T32" s="32"/>
      <c r="U32" s="21"/>
      <c r="V32" s="30"/>
      <c r="W32" s="30"/>
      <c r="X32" s="30"/>
      <c r="Y32" s="30"/>
    </row>
    <row r="33" spans="1:19" ht="18" x14ac:dyDescent="0.35">
      <c r="A33" s="18"/>
      <c r="B33" s="18"/>
      <c r="C33" s="18"/>
      <c r="D33" s="18"/>
      <c r="E33" s="18"/>
      <c r="F33" s="18"/>
      <c r="G33" s="18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</row>
    <row r="43" spans="1:19" x14ac:dyDescent="0.3">
      <c r="P43" s="44">
        <v>4.78666666666666</v>
      </c>
    </row>
    <row r="44" spans="1:19" x14ac:dyDescent="0.3">
      <c r="P44" s="44">
        <v>2.2666666666666599</v>
      </c>
    </row>
    <row r="46" spans="1:19" x14ac:dyDescent="0.3">
      <c r="P46" s="44">
        <v>8.6333333333333293</v>
      </c>
    </row>
  </sheetData>
  <mergeCells count="73">
    <mergeCell ref="Y14:Y18"/>
    <mergeCell ref="X12:Y13"/>
    <mergeCell ref="X14:X15"/>
    <mergeCell ref="L12:L19"/>
    <mergeCell ref="M12:M19"/>
    <mergeCell ref="U12:U19"/>
    <mergeCell ref="O12:O19"/>
    <mergeCell ref="P12:P19"/>
    <mergeCell ref="Q12:Q19"/>
    <mergeCell ref="R12:R19"/>
    <mergeCell ref="S12:S19"/>
    <mergeCell ref="T12:T19"/>
    <mergeCell ref="A1:Y1"/>
    <mergeCell ref="A5:A6"/>
    <mergeCell ref="B5:B6"/>
    <mergeCell ref="C5:C6"/>
    <mergeCell ref="D5:D6"/>
    <mergeCell ref="E5:E6"/>
    <mergeCell ref="F5:F6"/>
    <mergeCell ref="G5:G6"/>
    <mergeCell ref="H5:O5"/>
    <mergeCell ref="P5:P6"/>
    <mergeCell ref="Q5:Q6"/>
    <mergeCell ref="R5:R6"/>
    <mergeCell ref="S5:S6"/>
    <mergeCell ref="T5:T6"/>
    <mergeCell ref="U5:U6"/>
    <mergeCell ref="V5:Y6"/>
    <mergeCell ref="Y9:Y10"/>
    <mergeCell ref="X11:Y11"/>
    <mergeCell ref="J8:J11"/>
    <mergeCell ref="K8:K11"/>
    <mergeCell ref="N8:N11"/>
    <mergeCell ref="O8:O11"/>
    <mergeCell ref="P8:P11"/>
    <mergeCell ref="Q8:Q11"/>
    <mergeCell ref="R8:R11"/>
    <mergeCell ref="S8:S11"/>
    <mergeCell ref="T8:T11"/>
    <mergeCell ref="U8:U11"/>
    <mergeCell ref="X9:X10"/>
    <mergeCell ref="M8:M11"/>
    <mergeCell ref="L8:L11"/>
    <mergeCell ref="A8:A11"/>
    <mergeCell ref="B8:B11"/>
    <mergeCell ref="C8:C11"/>
    <mergeCell ref="D8:D11"/>
    <mergeCell ref="E8:E11"/>
    <mergeCell ref="F8:F11"/>
    <mergeCell ref="G8:G11"/>
    <mergeCell ref="H8:H11"/>
    <mergeCell ref="I8:I11"/>
    <mergeCell ref="F12:F19"/>
    <mergeCell ref="G12:G19"/>
    <mergeCell ref="H12:H19"/>
    <mergeCell ref="I12:I19"/>
    <mergeCell ref="J12:J19"/>
    <mergeCell ref="K12:K19"/>
    <mergeCell ref="N12:N19"/>
    <mergeCell ref="A12:A19"/>
    <mergeCell ref="B12:B19"/>
    <mergeCell ref="C12:C19"/>
    <mergeCell ref="D12:D19"/>
    <mergeCell ref="E12:E19"/>
    <mergeCell ref="V26:W26"/>
    <mergeCell ref="A20:P20"/>
    <mergeCell ref="Q20:T20"/>
    <mergeCell ref="A21:P21"/>
    <mergeCell ref="Q21:T21"/>
    <mergeCell ref="V22:W22"/>
    <mergeCell ref="V23:W23"/>
    <mergeCell ref="V24:W24"/>
    <mergeCell ref="V25:W25"/>
  </mergeCells>
  <conditionalFormatting sqref="C8">
    <cfRule type="cellIs" dxfId="1" priority="5" stopIfTrue="1" operator="equal">
      <formula>0</formula>
    </cfRule>
  </conditionalFormatting>
  <conditionalFormatting sqref="C12">
    <cfRule type="cellIs" dxfId="0" priority="4" stopIfTrue="1" operator="equal">
      <formula>0</formula>
    </cfRule>
  </conditionalFormatting>
  <printOptions horizontalCentered="1"/>
  <pageMargins left="0.15748031496063" right="0.15748031496063" top="0.47244094488188998" bottom="0.31496062992126" header="0.31496062992126" footer="0.196850393700787"/>
  <pageSetup paperSize="9" scale="50" orientation="landscape" r:id="rId1"/>
  <headerFooter>
    <oddHeader xml:space="preserve">&amp;RPage -&amp;P/&amp;N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Grid 1A</vt:lpstr>
      <vt:lpstr>'Grid 1A'!Print_Area</vt:lpstr>
      <vt:lpstr>'Grid 1A'!Print_Titles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IKRAM</dc:creator>
  <cp:lastModifiedBy>Mian Waqas Mahboob</cp:lastModifiedBy>
  <cp:lastPrinted>2023-12-06T07:48:04Z</cp:lastPrinted>
  <dcterms:created xsi:type="dcterms:W3CDTF">2023-08-07T07:53:34Z</dcterms:created>
  <dcterms:modified xsi:type="dcterms:W3CDTF">2025-10-30T06:22:50Z</dcterms:modified>
</cp:coreProperties>
</file>