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BS\Haseeb\"/>
    </mc:Choice>
  </mc:AlternateContent>
  <xr:revisionPtr revIDLastSave="0" documentId="13_ncr:1_{C2BA859C-7648-4769-892D-7E934095CBE1}" xr6:coauthVersionLast="47" xr6:coauthVersionMax="47" xr10:uidLastSave="{00000000-0000-0000-0000-000000000000}"/>
  <bookViews>
    <workbookView xWindow="-108" yWindow="-108" windowWidth="23256" windowHeight="12456" tabRatio="947" xr2:uid="{00000000-000D-0000-FFFF-FFFF00000000}"/>
  </bookViews>
  <sheets>
    <sheet name="Concrete Pad" sheetId="18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'Concrete Pad'!$A$1:$U$38</definedName>
    <definedName name="_xlnm.Print_Area">#REF!</definedName>
    <definedName name="PRINT_AREA_MI" localSheetId="0">#REF!</definedName>
    <definedName name="PRINT_AREA_MI">#REF!</definedName>
    <definedName name="_xlnm.Print_Titles" localSheetId="0">'Concrete Pad'!$1:$6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8" l="1"/>
  <c r="T10" i="18"/>
  <c r="U10" i="18" s="1"/>
  <c r="U9" i="18"/>
  <c r="I8" i="18" s="1"/>
  <c r="T8" i="18"/>
  <c r="J8" i="18" s="1"/>
  <c r="U15" i="18"/>
  <c r="T16" i="18"/>
  <c r="U16" i="18" s="1"/>
  <c r="T30" i="18"/>
  <c r="T31" i="18"/>
  <c r="L20" i="18"/>
  <c r="T25" i="18"/>
  <c r="T22" i="18"/>
  <c r="J20" i="18" s="1"/>
  <c r="U22" i="18"/>
  <c r="K20" i="18" s="1"/>
  <c r="T20" i="18"/>
  <c r="F14" i="18" s="1"/>
  <c r="G14" i="18" s="1"/>
  <c r="T14" i="18"/>
  <c r="K14" i="18" s="1"/>
  <c r="I14" i="18" l="1"/>
  <c r="J14" i="18"/>
  <c r="I20" i="18"/>
  <c r="H14" i="18"/>
  <c r="F8" i="18"/>
  <c r="N14" i="18"/>
  <c r="P14" i="18" s="1"/>
  <c r="Q14" i="18" s="1"/>
  <c r="S14" i="18" s="1"/>
  <c r="H20" i="18" l="1"/>
  <c r="G20" i="18"/>
  <c r="K8" i="18"/>
  <c r="G8" i="18"/>
  <c r="N20" i="18" l="1"/>
  <c r="P20" i="18" s="1"/>
  <c r="Q20" i="18" s="1"/>
  <c r="S20" i="18" s="1"/>
  <c r="N8" i="18"/>
  <c r="P8" i="18" s="1"/>
  <c r="Q8" i="18" s="1"/>
  <c r="S8" i="18" s="1"/>
  <c r="T29" i="18" s="1"/>
  <c r="S26" i="18" l="1"/>
  <c r="T32" i="18" l="1"/>
  <c r="U32" i="18" s="1"/>
  <c r="S27" i="18"/>
</calcChain>
</file>

<file path=xl/sharedStrings.xml><?xml version="1.0" encoding="utf-8"?>
<sst xmlns="http://schemas.openxmlformats.org/spreadsheetml/2006/main" count="33" uniqueCount="33">
  <si>
    <t>Concrete Cover =</t>
  </si>
  <si>
    <t>Sr. No.</t>
  </si>
  <si>
    <t>Dia
(#)</t>
  </si>
  <si>
    <t>Spacing
(mm)</t>
  </si>
  <si>
    <t>No. Of
Bars</t>
  </si>
  <si>
    <t>Total No of Bars</t>
  </si>
  <si>
    <t>Length of Bars (mm)</t>
  </si>
  <si>
    <t>Cut 
Length
(mm)</t>
  </si>
  <si>
    <t>Total 
Length
(m)</t>
  </si>
  <si>
    <t>Unit 
Weight
(Kg/m)</t>
  </si>
  <si>
    <t>Total
 Weight
(Kg)</t>
  </si>
  <si>
    <t>A</t>
  </si>
  <si>
    <t>B</t>
  </si>
  <si>
    <t>C</t>
  </si>
  <si>
    <t>Lap</t>
  </si>
  <si>
    <t xml:space="preserve">  TOTAL WEIGHT IN Kg's </t>
  </si>
  <si>
    <t xml:space="preserve">  TOTAL WEIGHT IN TON's </t>
  </si>
  <si>
    <t>Ø of Bar</t>
  </si>
  <si>
    <t>Weight Kg</t>
  </si>
  <si>
    <t>Weight Ton</t>
  </si>
  <si>
    <t>Total</t>
  </si>
  <si>
    <t>No's Of Member</t>
  </si>
  <si>
    <t>Bend Deduction
(m)</t>
  </si>
  <si>
    <t>After Bend D/D Cut Length
(m)</t>
  </si>
  <si>
    <t>D</t>
  </si>
  <si>
    <t>E</t>
  </si>
  <si>
    <t>50mm</t>
  </si>
  <si>
    <t>Bar Description</t>
  </si>
  <si>
    <t xml:space="preserve">Main Bar
</t>
  </si>
  <si>
    <t xml:space="preserve">Distribution Bar
</t>
  </si>
  <si>
    <t xml:space="preserve">Rings
</t>
  </si>
  <si>
    <t>CONCRETE PAD</t>
  </si>
  <si>
    <r>
      <t>Barbending Schedule:</t>
    </r>
    <r>
      <rPr>
        <b/>
        <sz val="12"/>
        <rFont val="Calibri"/>
        <family val="2"/>
        <scheme val="minor"/>
      </rPr>
      <t>CONCRETE PAD AT BARRAL CAP BEAM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</si>
</sst>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0"/>
    <numFmt numFmtId="165" formatCode="0.000"/>
    <numFmt numFmtId="166" formatCode="&quot;#&quot;#"/>
    <numFmt numFmtId="167" formatCode="&quot;#&quot;##"/>
    <numFmt numFmtId="168" formatCode="_(* #,##0.000_);_(* \(#,##0.000\);_(* &quot;-&quot;??_);_(@_)"/>
    <numFmt numFmtId="169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sz val="8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5">
    <xf numFmtId="0" fontId="0" fillId="0" borderId="0" xfId="0"/>
    <xf numFmtId="0" fontId="5" fillId="0" borderId="0" xfId="0" applyFont="1"/>
    <xf numFmtId="0" fontId="6" fillId="0" borderId="0" xfId="2" applyFont="1" applyAlignment="1">
      <alignment vertical="center"/>
    </xf>
    <xf numFmtId="43" fontId="6" fillId="0" borderId="0" xfId="1" applyFont="1" applyFill="1" applyBorder="1" applyAlignment="1">
      <alignment vertical="center"/>
    </xf>
    <xf numFmtId="0" fontId="8" fillId="0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6" fillId="0" borderId="0" xfId="1" applyNumberFormat="1" applyFont="1" applyFill="1" applyBorder="1" applyAlignment="1">
      <alignment vertical="center"/>
    </xf>
    <xf numFmtId="0" fontId="7" fillId="0" borderId="0" xfId="2" applyFont="1" applyAlignment="1">
      <alignment vertical="center"/>
    </xf>
    <xf numFmtId="43" fontId="10" fillId="0" borderId="0" xfId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43" fontId="12" fillId="0" borderId="0" xfId="1" applyFont="1" applyFill="1" applyBorder="1" applyAlignment="1">
      <alignment horizontal="right" vertical="center"/>
    </xf>
    <xf numFmtId="43" fontId="12" fillId="0" borderId="0" xfId="1" applyFont="1" applyFill="1" applyBorder="1" applyAlignment="1">
      <alignment horizontal="left" vertical="center"/>
    </xf>
    <xf numFmtId="43" fontId="1" fillId="0" borderId="0" xfId="1" applyFont="1"/>
    <xf numFmtId="0" fontId="1" fillId="0" borderId="0" xfId="0" applyFont="1"/>
    <xf numFmtId="165" fontId="15" fillId="0" borderId="9" xfId="2" applyNumberFormat="1" applyFont="1" applyBorder="1" applyAlignment="1">
      <alignment vertical="center"/>
    </xf>
    <xf numFmtId="165" fontId="15" fillId="0" borderId="10" xfId="2" applyNumberFormat="1" applyFont="1" applyBorder="1" applyAlignment="1">
      <alignment vertical="center"/>
    </xf>
    <xf numFmtId="43" fontId="16" fillId="0" borderId="0" xfId="1" applyFont="1"/>
    <xf numFmtId="0" fontId="16" fillId="0" borderId="0" xfId="0" applyFont="1"/>
    <xf numFmtId="0" fontId="6" fillId="0" borderId="0" xfId="2" applyFont="1" applyAlignment="1">
      <alignment horizontal="right" vertical="center"/>
    </xf>
    <xf numFmtId="43" fontId="6" fillId="0" borderId="0" xfId="1" applyFont="1" applyFill="1" applyBorder="1" applyAlignment="1">
      <alignment horizontal="right" vertical="center"/>
    </xf>
    <xf numFmtId="43" fontId="17" fillId="0" borderId="0" xfId="1" applyFont="1" applyFill="1"/>
    <xf numFmtId="0" fontId="3" fillId="0" borderId="0" xfId="0" applyFont="1"/>
    <xf numFmtId="0" fontId="18" fillId="0" borderId="0" xfId="2" applyFont="1"/>
    <xf numFmtId="0" fontId="19" fillId="0" borderId="0" xfId="2" applyFont="1"/>
    <xf numFmtId="0" fontId="15" fillId="0" borderId="0" xfId="2" applyFont="1" applyAlignment="1">
      <alignment horizontal="right" vertical="center"/>
    </xf>
    <xf numFmtId="43" fontId="18" fillId="0" borderId="0" xfId="1" applyFont="1" applyFill="1" applyAlignment="1">
      <alignment horizontal="left"/>
    </xf>
    <xf numFmtId="43" fontId="19" fillId="0" borderId="0" xfId="1" applyFont="1" applyFill="1"/>
    <xf numFmtId="43" fontId="19" fillId="0" borderId="0" xfId="1" applyFont="1" applyFill="1" applyAlignment="1">
      <alignment horizontal="left"/>
    </xf>
    <xf numFmtId="43" fontId="20" fillId="0" borderId="0" xfId="1" applyFont="1" applyFill="1"/>
    <xf numFmtId="0" fontId="17" fillId="0" borderId="0" xfId="2" applyFont="1"/>
    <xf numFmtId="43" fontId="18" fillId="0" borderId="0" xfId="1" applyFont="1" applyFill="1" applyAlignment="1"/>
    <xf numFmtId="43" fontId="18" fillId="0" borderId="0" xfId="1" applyFont="1" applyFill="1"/>
    <xf numFmtId="0" fontId="2" fillId="0" borderId="0" xfId="1" applyNumberFormat="1" applyFont="1" applyAlignment="1">
      <alignment horizontal="center"/>
    </xf>
    <xf numFmtId="0" fontId="14" fillId="0" borderId="16" xfId="3" applyNumberFormat="1" applyFont="1" applyFill="1" applyBorder="1" applyAlignment="1">
      <alignment vertical="center" wrapText="1"/>
    </xf>
    <xf numFmtId="164" fontId="21" fillId="0" borderId="0" xfId="4" applyNumberFormat="1" applyFont="1" applyFill="1" applyBorder="1" applyAlignment="1">
      <alignment vertical="center"/>
    </xf>
    <xf numFmtId="168" fontId="15" fillId="0" borderId="6" xfId="1" applyNumberFormat="1" applyFont="1" applyFill="1" applyBorder="1" applyAlignment="1">
      <alignment vertical="center"/>
    </xf>
    <xf numFmtId="43" fontId="13" fillId="2" borderId="19" xfId="1" applyFont="1" applyFill="1" applyBorder="1" applyAlignment="1">
      <alignment horizontal="center" vertical="center" wrapText="1"/>
    </xf>
    <xf numFmtId="169" fontId="1" fillId="0" borderId="0" xfId="1" applyNumberFormat="1" applyFont="1"/>
    <xf numFmtId="43" fontId="13" fillId="0" borderId="4" xfId="3" applyFont="1" applyFill="1" applyBorder="1" applyAlignment="1">
      <alignment vertical="center" wrapText="1"/>
    </xf>
    <xf numFmtId="43" fontId="13" fillId="0" borderId="4" xfId="3" applyFont="1" applyFill="1" applyBorder="1" applyAlignment="1">
      <alignment horizontal="center" vertical="center" wrapText="1"/>
    </xf>
    <xf numFmtId="0" fontId="18" fillId="0" borderId="0" xfId="2" applyFont="1" applyAlignment="1">
      <alignment horizontal="left"/>
    </xf>
    <xf numFmtId="0" fontId="14" fillId="0" borderId="0" xfId="2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43" fontId="13" fillId="0" borderId="5" xfId="3" applyFont="1" applyFill="1" applyBorder="1" applyAlignment="1">
      <alignment horizontal="center" vertical="center"/>
    </xf>
    <xf numFmtId="43" fontId="13" fillId="0" borderId="1" xfId="3" applyFont="1" applyFill="1" applyBorder="1" applyAlignment="1">
      <alignment vertical="center" wrapText="1"/>
    </xf>
    <xf numFmtId="2" fontId="3" fillId="0" borderId="0" xfId="0" applyNumberFormat="1" applyFont="1" applyAlignment="1">
      <alignment horizontal="center" wrapText="1"/>
    </xf>
    <xf numFmtId="165" fontId="3" fillId="0" borderId="0" xfId="0" applyNumberFormat="1" applyFont="1" applyAlignment="1">
      <alignment horizontal="center" wrapText="1"/>
    </xf>
    <xf numFmtId="169" fontId="13" fillId="0" borderId="4" xfId="3" applyNumberFormat="1" applyFont="1" applyFill="1" applyBorder="1" applyAlignment="1">
      <alignment vertical="center" wrapText="1"/>
    </xf>
    <xf numFmtId="43" fontId="1" fillId="0" borderId="4" xfId="1" applyFont="1" applyFill="1" applyBorder="1"/>
    <xf numFmtId="43" fontId="1" fillId="0" borderId="5" xfId="1" applyFont="1" applyFill="1" applyBorder="1"/>
    <xf numFmtId="1" fontId="14" fillId="0" borderId="0" xfId="3" applyNumberFormat="1" applyFont="1" applyFill="1" applyBorder="1" applyAlignment="1">
      <alignment horizontal="left" vertical="center" wrapText="1"/>
    </xf>
    <xf numFmtId="1" fontId="14" fillId="0" borderId="25" xfId="3" applyNumberFormat="1" applyFont="1" applyFill="1" applyBorder="1" applyAlignment="1">
      <alignment vertical="center" wrapText="1"/>
    </xf>
    <xf numFmtId="0" fontId="14" fillId="0" borderId="25" xfId="3" applyNumberFormat="1" applyFont="1" applyFill="1" applyBorder="1" applyAlignment="1">
      <alignment horizontal="center"/>
    </xf>
    <xf numFmtId="165" fontId="15" fillId="4" borderId="14" xfId="0" applyNumberFormat="1" applyFont="1" applyFill="1" applyBorder="1" applyAlignment="1" applyProtection="1">
      <alignment horizontal="center" vertical="center"/>
      <protection hidden="1"/>
    </xf>
    <xf numFmtId="2" fontId="23" fillId="0" borderId="15" xfId="0" applyNumberFormat="1" applyFont="1" applyBorder="1" applyAlignment="1">
      <alignment horizontal="center" wrapText="1"/>
    </xf>
    <xf numFmtId="165" fontId="23" fillId="0" borderId="15" xfId="0" applyNumberFormat="1" applyFont="1" applyBorder="1" applyAlignment="1">
      <alignment horizontal="center" wrapText="1"/>
    </xf>
    <xf numFmtId="0" fontId="23" fillId="3" borderId="1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15" fillId="0" borderId="8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15" fillId="0" borderId="10" xfId="2" applyFont="1" applyBorder="1" applyAlignment="1">
      <alignment horizontal="center" vertical="center"/>
    </xf>
    <xf numFmtId="0" fontId="14" fillId="0" borderId="13" xfId="3" applyNumberFormat="1" applyFont="1" applyFill="1" applyBorder="1" applyAlignment="1">
      <alignment horizontal="center" wrapText="1"/>
    </xf>
    <xf numFmtId="0" fontId="14" fillId="0" borderId="24" xfId="3" applyNumberFormat="1" applyFont="1" applyFill="1" applyBorder="1" applyAlignment="1">
      <alignment horizontal="center" wrapText="1"/>
    </xf>
    <xf numFmtId="169" fontId="14" fillId="0" borderId="11" xfId="2" applyNumberFormat="1" applyFont="1" applyBorder="1" applyAlignment="1">
      <alignment horizontal="center" vertical="center" wrapText="1"/>
    </xf>
    <xf numFmtId="0" fontId="14" fillId="0" borderId="12" xfId="2" applyFont="1" applyBorder="1" applyAlignment="1">
      <alignment horizontal="center" vertical="center" wrapText="1"/>
    </xf>
    <xf numFmtId="0" fontId="14" fillId="0" borderId="11" xfId="2" applyFont="1" applyBorder="1" applyAlignment="1">
      <alignment horizontal="center" vertical="center" wrapText="1"/>
    </xf>
    <xf numFmtId="43" fontId="14" fillId="0" borderId="11" xfId="1" applyFont="1" applyFill="1" applyBorder="1" applyAlignment="1">
      <alignment vertical="center" wrapText="1"/>
    </xf>
    <xf numFmtId="43" fontId="14" fillId="0" borderId="12" xfId="1" applyFont="1" applyFill="1" applyBorder="1" applyAlignment="1">
      <alignment vertical="center" wrapText="1"/>
    </xf>
    <xf numFmtId="43" fontId="13" fillId="2" borderId="26" xfId="1" applyFont="1" applyFill="1" applyBorder="1" applyAlignment="1">
      <alignment horizontal="center" vertical="center" wrapText="1"/>
    </xf>
    <xf numFmtId="43" fontId="13" fillId="2" borderId="28" xfId="1" applyFont="1" applyFill="1" applyBorder="1" applyAlignment="1">
      <alignment horizontal="center" vertical="center" wrapText="1"/>
    </xf>
    <xf numFmtId="43" fontId="13" fillId="2" borderId="27" xfId="1" applyFont="1" applyFill="1" applyBorder="1" applyAlignment="1">
      <alignment horizontal="center" vertical="center" wrapText="1"/>
    </xf>
    <xf numFmtId="43" fontId="13" fillId="2" borderId="29" xfId="1" applyFont="1" applyFill="1" applyBorder="1" applyAlignment="1">
      <alignment horizontal="center" vertical="center" wrapText="1"/>
    </xf>
    <xf numFmtId="43" fontId="13" fillId="2" borderId="21" xfId="3" applyFont="1" applyFill="1" applyBorder="1" applyAlignment="1">
      <alignment horizontal="center" vertical="center" wrapText="1"/>
    </xf>
    <xf numFmtId="43" fontId="13" fillId="2" borderId="22" xfId="3" applyFont="1" applyFill="1" applyBorder="1" applyAlignment="1">
      <alignment horizontal="center" vertical="center" wrapText="1"/>
    </xf>
    <xf numFmtId="43" fontId="13" fillId="2" borderId="1" xfId="3" applyFont="1" applyFill="1" applyBorder="1" applyAlignment="1">
      <alignment horizontal="center" vertical="center" wrapText="1"/>
    </xf>
    <xf numFmtId="43" fontId="13" fillId="2" borderId="19" xfId="3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 vertical="center" wrapText="1"/>
    </xf>
    <xf numFmtId="0" fontId="23" fillId="3" borderId="33" xfId="0" applyFont="1" applyFill="1" applyBorder="1" applyAlignment="1">
      <alignment horizontal="center" vertical="center" wrapText="1"/>
    </xf>
    <xf numFmtId="43" fontId="14" fillId="0" borderId="7" xfId="1" applyFont="1" applyFill="1" applyBorder="1" applyAlignment="1">
      <alignment vertical="center" wrapText="1"/>
    </xf>
    <xf numFmtId="43" fontId="14" fillId="0" borderId="11" xfId="1" applyFont="1" applyFill="1" applyBorder="1" applyAlignment="1">
      <alignment horizontal="center" vertical="center" wrapText="1"/>
    </xf>
    <xf numFmtId="43" fontId="14" fillId="0" borderId="12" xfId="1" applyFont="1" applyFill="1" applyBorder="1" applyAlignment="1">
      <alignment horizontal="center" vertical="center" wrapText="1"/>
    </xf>
    <xf numFmtId="167" fontId="15" fillId="0" borderId="34" xfId="0" applyNumberFormat="1" applyFont="1" applyBorder="1" applyAlignment="1" applyProtection="1">
      <alignment horizontal="center" vertical="center"/>
      <protection hidden="1"/>
    </xf>
    <xf numFmtId="167" fontId="15" fillId="0" borderId="35" xfId="0" applyNumberFormat="1" applyFont="1" applyBorder="1" applyAlignment="1" applyProtection="1">
      <alignment horizontal="center" vertical="center"/>
      <protection hidden="1"/>
    </xf>
    <xf numFmtId="0" fontId="23" fillId="0" borderId="30" xfId="0" applyFont="1" applyBorder="1" applyAlignment="1">
      <alignment horizontal="center"/>
    </xf>
    <xf numFmtId="0" fontId="23" fillId="0" borderId="31" xfId="0" applyFont="1" applyBorder="1" applyAlignment="1">
      <alignment horizontal="center"/>
    </xf>
    <xf numFmtId="165" fontId="2" fillId="0" borderId="11" xfId="1" applyNumberFormat="1" applyFont="1" applyFill="1" applyBorder="1" applyAlignment="1">
      <alignment vertical="center" wrapText="1"/>
    </xf>
    <xf numFmtId="165" fontId="2" fillId="0" borderId="12" xfId="1" applyNumberFormat="1" applyFont="1" applyFill="1" applyBorder="1" applyAlignment="1">
      <alignment vertical="center" wrapText="1"/>
    </xf>
    <xf numFmtId="169" fontId="14" fillId="0" borderId="11" xfId="1" applyNumberFormat="1" applyFont="1" applyFill="1" applyBorder="1" applyAlignment="1">
      <alignment vertical="center" wrapText="1"/>
    </xf>
    <xf numFmtId="169" fontId="14" fillId="0" borderId="12" xfId="1" applyNumberFormat="1" applyFont="1" applyFill="1" applyBorder="1" applyAlignment="1">
      <alignment vertical="center" wrapText="1"/>
    </xf>
    <xf numFmtId="43" fontId="13" fillId="2" borderId="2" xfId="3" applyFont="1" applyFill="1" applyBorder="1" applyAlignment="1">
      <alignment horizontal="center" vertical="center" wrapText="1"/>
    </xf>
    <xf numFmtId="43" fontId="13" fillId="2" borderId="23" xfId="3" applyFont="1" applyFill="1" applyBorder="1" applyAlignment="1">
      <alignment horizontal="center" vertical="center" wrapText="1"/>
    </xf>
    <xf numFmtId="43" fontId="13" fillId="2" borderId="3" xfId="1" applyFont="1" applyFill="1" applyBorder="1" applyAlignment="1">
      <alignment horizontal="center" vertical="center"/>
    </xf>
    <xf numFmtId="43" fontId="13" fillId="2" borderId="4" xfId="1" applyFont="1" applyFill="1" applyBorder="1" applyAlignment="1">
      <alignment horizontal="center" vertical="center"/>
    </xf>
    <xf numFmtId="43" fontId="13" fillId="2" borderId="5" xfId="1" applyFont="1" applyFill="1" applyBorder="1" applyAlignment="1">
      <alignment horizontal="center" vertical="center"/>
    </xf>
    <xf numFmtId="43" fontId="13" fillId="2" borderId="1" xfId="1" applyFont="1" applyFill="1" applyBorder="1" applyAlignment="1">
      <alignment horizontal="center" vertical="center" wrapText="1"/>
    </xf>
    <xf numFmtId="43" fontId="13" fillId="2" borderId="19" xfId="1" applyFont="1" applyFill="1" applyBorder="1" applyAlignment="1">
      <alignment horizontal="center" vertical="center" wrapText="1"/>
    </xf>
    <xf numFmtId="43" fontId="13" fillId="2" borderId="2" xfId="1" applyFont="1" applyFill="1" applyBorder="1" applyAlignment="1">
      <alignment horizontal="center" vertical="center" wrapText="1"/>
    </xf>
    <xf numFmtId="43" fontId="13" fillId="2" borderId="23" xfId="1" applyFont="1" applyFill="1" applyBorder="1" applyAlignment="1">
      <alignment horizontal="center" vertical="center" wrapText="1"/>
    </xf>
    <xf numFmtId="1" fontId="14" fillId="0" borderId="11" xfId="3" applyNumberFormat="1" applyFont="1" applyFill="1" applyBorder="1" applyAlignment="1">
      <alignment horizontal="center" vertical="center"/>
    </xf>
    <xf numFmtId="1" fontId="14" fillId="0" borderId="12" xfId="3" applyNumberFormat="1" applyFont="1" applyFill="1" applyBorder="1" applyAlignment="1">
      <alignment horizontal="center" vertical="center"/>
    </xf>
    <xf numFmtId="164" fontId="13" fillId="0" borderId="11" xfId="3" applyNumberFormat="1" applyFont="1" applyFill="1" applyBorder="1" applyAlignment="1">
      <alignment horizontal="center" vertical="center" wrapText="1"/>
    </xf>
    <xf numFmtId="164" fontId="13" fillId="0" borderId="12" xfId="3" applyNumberFormat="1" applyFont="1" applyFill="1" applyBorder="1" applyAlignment="1">
      <alignment horizontal="center" vertical="center" wrapText="1"/>
    </xf>
    <xf numFmtId="166" fontId="14" fillId="0" borderId="11" xfId="2" applyNumberFormat="1" applyFont="1" applyBorder="1" applyAlignment="1">
      <alignment horizontal="center" vertical="center"/>
    </xf>
    <xf numFmtId="166" fontId="14" fillId="0" borderId="12" xfId="2" applyNumberFormat="1" applyFont="1" applyBorder="1" applyAlignment="1">
      <alignment horizontal="center" vertical="center"/>
    </xf>
    <xf numFmtId="0" fontId="14" fillId="0" borderId="7" xfId="2" applyFont="1" applyBorder="1" applyAlignment="1">
      <alignment horizontal="center" vertical="center" wrapText="1"/>
    </xf>
    <xf numFmtId="0" fontId="14" fillId="0" borderId="17" xfId="3" applyNumberFormat="1" applyFont="1" applyFill="1" applyBorder="1" applyAlignment="1">
      <alignment horizontal="center" wrapText="1"/>
    </xf>
    <xf numFmtId="0" fontId="14" fillId="0" borderId="18" xfId="3" applyNumberFormat="1" applyFont="1" applyFill="1" applyBorder="1" applyAlignment="1">
      <alignment horizontal="center" wrapText="1"/>
    </xf>
    <xf numFmtId="0" fontId="14" fillId="0" borderId="20" xfId="3" applyNumberFormat="1" applyFont="1" applyFill="1" applyBorder="1" applyAlignment="1">
      <alignment horizontal="center" wrapText="1"/>
    </xf>
    <xf numFmtId="0" fontId="14" fillId="0" borderId="25" xfId="3" applyNumberFormat="1" applyFont="1" applyFill="1" applyBorder="1" applyAlignment="1">
      <alignment horizontal="right" vertical="center"/>
    </xf>
    <xf numFmtId="0" fontId="14" fillId="0" borderId="16" xfId="3" applyNumberFormat="1" applyFont="1" applyFill="1" applyBorder="1" applyAlignment="1">
      <alignment horizontal="left" vertical="center" wrapText="1"/>
    </xf>
    <xf numFmtId="1" fontId="14" fillId="0" borderId="16" xfId="3" applyNumberFormat="1" applyFont="1" applyFill="1" applyBorder="1" applyAlignment="1">
      <alignment horizontal="left" vertical="center" wrapText="1"/>
    </xf>
    <xf numFmtId="1" fontId="14" fillId="0" borderId="18" xfId="3" applyNumberFormat="1" applyFont="1" applyFill="1" applyBorder="1" applyAlignment="1">
      <alignment horizontal="left" vertical="center" wrapText="1"/>
    </xf>
    <xf numFmtId="1" fontId="14" fillId="0" borderId="25" xfId="3" applyNumberFormat="1" applyFont="1" applyFill="1" applyBorder="1" applyAlignment="1">
      <alignment horizontal="right" vertical="center" wrapText="1"/>
    </xf>
    <xf numFmtId="1" fontId="14" fillId="0" borderId="20" xfId="3" applyNumberFormat="1" applyFont="1" applyFill="1" applyBorder="1" applyAlignment="1">
      <alignment horizontal="right" vertical="center" wrapText="1"/>
    </xf>
  </cellXfs>
  <cellStyles count="5">
    <cellStyle name="Comma" xfId="1" builtinId="3"/>
    <cellStyle name="Comma 2 2" xfId="3" xr:uid="{00000000-0005-0000-0000-000001000000}"/>
    <cellStyle name="Comma 3" xfId="4" xr:uid="{00000000-0005-0000-0000-000002000000}"/>
    <cellStyle name="Normal" xfId="0" builtinId="0"/>
    <cellStyle name="Normal 2" xfId="2" xr:uid="{00000000-0005-0000-0000-000004000000}"/>
  </cellStyles>
  <dxfs count="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384553</xdr:colOff>
      <xdr:row>14</xdr:row>
      <xdr:rowOff>54428</xdr:rowOff>
    </xdr:from>
    <xdr:to>
      <xdr:col>20</xdr:col>
      <xdr:colOff>775607</xdr:colOff>
      <xdr:row>15</xdr:row>
      <xdr:rowOff>0</xdr:rowOff>
    </xdr:to>
    <xdr:sp macro="" textlink="">
      <xdr:nvSpPr>
        <xdr:cNvPr id="12" name="Freeform 85">
          <a:extLst>
            <a:ext uri="{FF2B5EF4-FFF2-40B4-BE49-F238E27FC236}">
              <a16:creationId xmlns:a16="http://schemas.microsoft.com/office/drawing/2014/main" id="{04086E03-E032-4E93-8E28-029DCA0779EE}"/>
            </a:ext>
          </a:extLst>
        </xdr:cNvPr>
        <xdr:cNvSpPr/>
      </xdr:nvSpPr>
      <xdr:spPr>
        <a:xfrm>
          <a:off x="14740089" y="5755821"/>
          <a:ext cx="1357161" cy="217715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764156</xdr:colOff>
      <xdr:row>14</xdr:row>
      <xdr:rowOff>54428</xdr:rowOff>
    </xdr:from>
    <xdr:to>
      <xdr:col>21</xdr:col>
      <xdr:colOff>0</xdr:colOff>
      <xdr:row>18</xdr:row>
      <xdr:rowOff>254452</xdr:rowOff>
    </xdr:to>
    <xdr:sp macro="" textlink="">
      <xdr:nvSpPr>
        <xdr:cNvPr id="13" name="Freeform 85">
          <a:extLst>
            <a:ext uri="{FF2B5EF4-FFF2-40B4-BE49-F238E27FC236}">
              <a16:creationId xmlns:a16="http://schemas.microsoft.com/office/drawing/2014/main" id="{29CE7C38-ECCA-4647-9671-434C34CED525}"/>
            </a:ext>
          </a:extLst>
        </xdr:cNvPr>
        <xdr:cNvSpPr/>
      </xdr:nvSpPr>
      <xdr:spPr>
        <a:xfrm rot="16200000">
          <a:off x="15777325" y="6064295"/>
          <a:ext cx="1166131" cy="54918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381003</xdr:colOff>
      <xdr:row>14</xdr:row>
      <xdr:rowOff>54427</xdr:rowOff>
    </xdr:from>
    <xdr:to>
      <xdr:col>19</xdr:col>
      <xdr:colOff>726080</xdr:colOff>
      <xdr:row>18</xdr:row>
      <xdr:rowOff>258534</xdr:rowOff>
    </xdr:to>
    <xdr:sp macro="" textlink="">
      <xdr:nvSpPr>
        <xdr:cNvPr id="14" name="Freeform 85">
          <a:extLst>
            <a:ext uri="{FF2B5EF4-FFF2-40B4-BE49-F238E27FC236}">
              <a16:creationId xmlns:a16="http://schemas.microsoft.com/office/drawing/2014/main" id="{33C7147D-0E22-480F-BB18-38240671227E}"/>
            </a:ext>
          </a:extLst>
        </xdr:cNvPr>
        <xdr:cNvSpPr/>
      </xdr:nvSpPr>
      <xdr:spPr>
        <a:xfrm rot="16200000">
          <a:off x="14323971" y="6168388"/>
          <a:ext cx="1170214" cy="345077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337587</xdr:colOff>
      <xdr:row>20</xdr:row>
      <xdr:rowOff>37619</xdr:rowOff>
    </xdr:from>
    <xdr:to>
      <xdr:col>20</xdr:col>
      <xdr:colOff>820429</xdr:colOff>
      <xdr:row>24</xdr:row>
      <xdr:rowOff>123356</xdr:rowOff>
    </xdr:to>
    <xdr:sp macro="" textlink="">
      <xdr:nvSpPr>
        <xdr:cNvPr id="15" name="Freeform 62">
          <a:extLst>
            <a:ext uri="{FF2B5EF4-FFF2-40B4-BE49-F238E27FC236}">
              <a16:creationId xmlns:a16="http://schemas.microsoft.com/office/drawing/2014/main" id="{9B31DCB7-6FD9-423C-AC4C-A071068B141E}"/>
            </a:ext>
          </a:extLst>
        </xdr:cNvPr>
        <xdr:cNvSpPr/>
      </xdr:nvSpPr>
      <xdr:spPr>
        <a:xfrm flipH="1">
          <a:off x="14475408" y="5317190"/>
          <a:ext cx="1448950" cy="1051845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19</xdr:col>
      <xdr:colOff>384553</xdr:colOff>
      <xdr:row>8</xdr:row>
      <xdr:rowOff>54428</xdr:rowOff>
    </xdr:from>
    <xdr:to>
      <xdr:col>20</xdr:col>
      <xdr:colOff>775607</xdr:colOff>
      <xdr:row>9</xdr:row>
      <xdr:rowOff>0</xdr:rowOff>
    </xdr:to>
    <xdr:sp macro="" textlink="">
      <xdr:nvSpPr>
        <xdr:cNvPr id="19" name="Freeform 85">
          <a:extLst>
            <a:ext uri="{FF2B5EF4-FFF2-40B4-BE49-F238E27FC236}">
              <a16:creationId xmlns:a16="http://schemas.microsoft.com/office/drawing/2014/main" id="{610B4B0C-3085-4E8F-9A6D-5E0C8B2D05B7}"/>
            </a:ext>
          </a:extLst>
        </xdr:cNvPr>
        <xdr:cNvSpPr/>
      </xdr:nvSpPr>
      <xdr:spPr>
        <a:xfrm>
          <a:off x="14399910" y="3796392"/>
          <a:ext cx="1357161" cy="217715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764156</xdr:colOff>
      <xdr:row>8</xdr:row>
      <xdr:rowOff>54428</xdr:rowOff>
    </xdr:from>
    <xdr:to>
      <xdr:col>21</xdr:col>
      <xdr:colOff>0</xdr:colOff>
      <xdr:row>12</xdr:row>
      <xdr:rowOff>254452</xdr:rowOff>
    </xdr:to>
    <xdr:sp macro="" textlink="">
      <xdr:nvSpPr>
        <xdr:cNvPr id="20" name="Freeform 85">
          <a:extLst>
            <a:ext uri="{FF2B5EF4-FFF2-40B4-BE49-F238E27FC236}">
              <a16:creationId xmlns:a16="http://schemas.microsoft.com/office/drawing/2014/main" id="{EF111B74-71CF-46F9-8DD7-CE8E2F26AD28}"/>
            </a:ext>
          </a:extLst>
        </xdr:cNvPr>
        <xdr:cNvSpPr/>
      </xdr:nvSpPr>
      <xdr:spPr>
        <a:xfrm rot="16200000">
          <a:off x="15351976" y="4190036"/>
          <a:ext cx="1166131" cy="37884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381003</xdr:colOff>
      <xdr:row>8</xdr:row>
      <xdr:rowOff>54427</xdr:rowOff>
    </xdr:from>
    <xdr:to>
      <xdr:col>19</xdr:col>
      <xdr:colOff>726080</xdr:colOff>
      <xdr:row>12</xdr:row>
      <xdr:rowOff>258534</xdr:rowOff>
    </xdr:to>
    <xdr:sp macro="" textlink="">
      <xdr:nvSpPr>
        <xdr:cNvPr id="21" name="Freeform 85">
          <a:extLst>
            <a:ext uri="{FF2B5EF4-FFF2-40B4-BE49-F238E27FC236}">
              <a16:creationId xmlns:a16="http://schemas.microsoft.com/office/drawing/2014/main" id="{B77C4178-D5F1-4F3C-B060-0A84B44D11D0}"/>
            </a:ext>
          </a:extLst>
        </xdr:cNvPr>
        <xdr:cNvSpPr/>
      </xdr:nvSpPr>
      <xdr:spPr>
        <a:xfrm rot="16200000">
          <a:off x="13983792" y="4208959"/>
          <a:ext cx="1170214" cy="345077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W52"/>
  <sheetViews>
    <sheetView tabSelected="1" view="pageBreakPreview" zoomScale="70" zoomScaleNormal="95" zoomScaleSheetLayoutView="70" workbookViewId="0">
      <selection activeCell="O5" sqref="O5:O6"/>
    </sheetView>
  </sheetViews>
  <sheetFormatPr defaultColWidth="9.109375" defaultRowHeight="14.4" x14ac:dyDescent="0.3"/>
  <cols>
    <col min="1" max="1" width="5" style="14" customWidth="1"/>
    <col min="2" max="2" width="20.44140625" style="14" customWidth="1"/>
    <col min="3" max="3" width="6.88671875" style="14" customWidth="1"/>
    <col min="4" max="5" width="7.44140625" style="14" customWidth="1"/>
    <col min="6" max="6" width="9.44140625" style="14" customWidth="1"/>
    <col min="7" max="7" width="7.44140625" style="14" customWidth="1"/>
    <col min="8" max="8" width="14.109375" style="13" customWidth="1"/>
    <col min="9" max="9" width="12.33203125" style="13" customWidth="1"/>
    <col min="10" max="10" width="15.33203125" style="13" customWidth="1"/>
    <col min="11" max="12" width="9.33203125" style="13" customWidth="1"/>
    <col min="13" max="13" width="11.88671875" style="13" customWidth="1"/>
    <col min="14" max="16" width="14.33203125" style="13" customWidth="1"/>
    <col min="17" max="17" width="12.44140625" style="13" bestFit="1" customWidth="1"/>
    <col min="18" max="18" width="7.88671875" style="33" customWidth="1"/>
    <col min="19" max="19" width="14.5546875" style="13" bestFit="1" customWidth="1"/>
    <col min="20" max="20" width="14.5546875" style="14" customWidth="1"/>
    <col min="21" max="21" width="17.109375" style="14" customWidth="1"/>
    <col min="22" max="16384" width="9.109375" style="14"/>
  </cols>
  <sheetData>
    <row r="1" spans="1:23" s="1" customFormat="1" ht="24" customHeight="1" x14ac:dyDescent="0.4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</row>
    <row r="2" spans="1:23" s="5" customFormat="1" ht="15.6" x14ac:dyDescent="0.3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/>
      <c r="T2" s="6"/>
    </row>
    <row r="3" spans="1:23" s="5" customFormat="1" ht="21" customHeight="1" x14ac:dyDescent="0.3">
      <c r="A3" s="7" t="s">
        <v>32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8"/>
      <c r="N3" s="8"/>
      <c r="O3" s="8"/>
      <c r="P3" s="8"/>
      <c r="Q3" s="8"/>
      <c r="R3" s="9"/>
      <c r="T3" s="6"/>
    </row>
    <row r="4" spans="1:23" s="5" customFormat="1" ht="14.25" customHeight="1" thickBot="1" x14ac:dyDescent="0.35">
      <c r="A4" s="10"/>
      <c r="C4" s="10"/>
      <c r="D4" s="10"/>
      <c r="E4" s="10"/>
      <c r="F4" s="10"/>
      <c r="G4" s="10"/>
      <c r="H4" s="11"/>
      <c r="I4" s="12"/>
      <c r="M4" s="8"/>
      <c r="N4" s="8"/>
      <c r="O4" s="8"/>
      <c r="P4" s="8"/>
      <c r="Q4" s="42" t="s">
        <v>0</v>
      </c>
      <c r="R4" s="43" t="s">
        <v>26</v>
      </c>
      <c r="S4" s="6"/>
      <c r="T4" s="2"/>
      <c r="U4" s="2"/>
    </row>
    <row r="5" spans="1:23" ht="23.25" customHeight="1" x14ac:dyDescent="0.3">
      <c r="A5" s="73" t="s">
        <v>1</v>
      </c>
      <c r="B5" s="75" t="s">
        <v>27</v>
      </c>
      <c r="C5" s="75" t="s">
        <v>2</v>
      </c>
      <c r="D5" s="75" t="s">
        <v>3</v>
      </c>
      <c r="E5" s="75" t="s">
        <v>21</v>
      </c>
      <c r="F5" s="75" t="s">
        <v>4</v>
      </c>
      <c r="G5" s="90" t="s">
        <v>5</v>
      </c>
      <c r="H5" s="92" t="s">
        <v>6</v>
      </c>
      <c r="I5" s="93"/>
      <c r="J5" s="93"/>
      <c r="K5" s="93"/>
      <c r="L5" s="93"/>
      <c r="M5" s="94"/>
      <c r="N5" s="95" t="s">
        <v>7</v>
      </c>
      <c r="O5" s="97" t="s">
        <v>22</v>
      </c>
      <c r="P5" s="97" t="s">
        <v>23</v>
      </c>
      <c r="Q5" s="95" t="s">
        <v>8</v>
      </c>
      <c r="R5" s="95" t="s">
        <v>9</v>
      </c>
      <c r="S5" s="95" t="s">
        <v>10</v>
      </c>
      <c r="T5" s="69"/>
      <c r="U5" s="70"/>
    </row>
    <row r="6" spans="1:23" ht="36" customHeight="1" thickBot="1" x14ac:dyDescent="0.35">
      <c r="A6" s="74"/>
      <c r="B6" s="76"/>
      <c r="C6" s="76"/>
      <c r="D6" s="76"/>
      <c r="E6" s="76"/>
      <c r="F6" s="76"/>
      <c r="G6" s="91"/>
      <c r="H6" s="37" t="s">
        <v>11</v>
      </c>
      <c r="I6" s="37" t="s">
        <v>12</v>
      </c>
      <c r="J6" s="37" t="s">
        <v>13</v>
      </c>
      <c r="K6" s="37" t="s">
        <v>24</v>
      </c>
      <c r="L6" s="37" t="s">
        <v>25</v>
      </c>
      <c r="M6" s="37" t="s">
        <v>14</v>
      </c>
      <c r="N6" s="96"/>
      <c r="O6" s="98"/>
      <c r="P6" s="98"/>
      <c r="Q6" s="96"/>
      <c r="R6" s="96"/>
      <c r="S6" s="96"/>
      <c r="T6" s="71"/>
      <c r="U6" s="72"/>
    </row>
    <row r="7" spans="1:23" ht="18.75" customHeight="1" x14ac:dyDescent="0.3">
      <c r="A7" s="45"/>
      <c r="B7" s="44" t="s">
        <v>31</v>
      </c>
      <c r="C7" s="39"/>
      <c r="D7" s="39"/>
      <c r="E7" s="39"/>
      <c r="F7" s="39"/>
      <c r="G7" s="39"/>
      <c r="H7" s="39"/>
      <c r="I7" s="40"/>
      <c r="J7" s="48"/>
      <c r="K7" s="39"/>
      <c r="L7" s="39"/>
      <c r="M7" s="39"/>
      <c r="N7" s="39"/>
      <c r="O7" s="39"/>
      <c r="P7" s="39"/>
      <c r="Q7" s="39"/>
      <c r="R7" s="39"/>
      <c r="S7" s="39"/>
      <c r="T7" s="49"/>
      <c r="U7" s="50"/>
    </row>
    <row r="8" spans="1:23" ht="18.75" customHeight="1" x14ac:dyDescent="0.3">
      <c r="A8" s="99">
        <v>1</v>
      </c>
      <c r="B8" s="101" t="s">
        <v>28</v>
      </c>
      <c r="C8" s="103">
        <v>4</v>
      </c>
      <c r="D8" s="66">
        <v>100</v>
      </c>
      <c r="E8" s="66">
        <v>98</v>
      </c>
      <c r="F8" s="64">
        <f>ROUND((T14)/D8,0-0)+1</f>
        <v>4</v>
      </c>
      <c r="G8" s="66">
        <f>ROUND(E8*F8,0)</f>
        <v>392</v>
      </c>
      <c r="H8" s="67">
        <f>T9+T10</f>
        <v>480</v>
      </c>
      <c r="I8" s="67">
        <f>U9+U10</f>
        <v>480</v>
      </c>
      <c r="J8" s="67">
        <f>T8</f>
        <v>300</v>
      </c>
      <c r="K8" s="88">
        <f>T8</f>
        <v>300</v>
      </c>
      <c r="L8" s="88"/>
      <c r="M8" s="67"/>
      <c r="N8" s="67">
        <f>SUM(H8:M13)</f>
        <v>1560</v>
      </c>
      <c r="O8" s="67"/>
      <c r="P8" s="67">
        <f>N8-O8</f>
        <v>1560</v>
      </c>
      <c r="Q8" s="80">
        <f>(P8*G8)/1000</f>
        <v>611.52</v>
      </c>
      <c r="R8" s="86">
        <v>0.99399999999999999</v>
      </c>
      <c r="S8" s="67">
        <f>Q8*R8</f>
        <v>607.85087999999996</v>
      </c>
      <c r="T8" s="62">
        <f>400-50-50</f>
        <v>300</v>
      </c>
      <c r="U8" s="63"/>
    </row>
    <row r="9" spans="1:23" ht="21.75" customHeight="1" x14ac:dyDescent="0.3">
      <c r="A9" s="100"/>
      <c r="B9" s="102"/>
      <c r="C9" s="104"/>
      <c r="D9" s="65"/>
      <c r="E9" s="65"/>
      <c r="F9" s="65"/>
      <c r="G9" s="65"/>
      <c r="H9" s="68"/>
      <c r="I9" s="68"/>
      <c r="J9" s="68"/>
      <c r="K9" s="89"/>
      <c r="L9" s="89"/>
      <c r="M9" s="68"/>
      <c r="N9" s="68"/>
      <c r="O9" s="68"/>
      <c r="P9" s="68"/>
      <c r="Q9" s="81"/>
      <c r="R9" s="87"/>
      <c r="S9" s="68"/>
      <c r="T9" s="51">
        <v>80</v>
      </c>
      <c r="U9" s="52">
        <f>T9</f>
        <v>80</v>
      </c>
    </row>
    <row r="10" spans="1:23" ht="13.5" customHeight="1" x14ac:dyDescent="0.3">
      <c r="A10" s="100"/>
      <c r="B10" s="102"/>
      <c r="C10" s="104"/>
      <c r="D10" s="65"/>
      <c r="E10" s="65"/>
      <c r="F10" s="65"/>
      <c r="G10" s="65"/>
      <c r="H10" s="68"/>
      <c r="I10" s="68"/>
      <c r="J10" s="68"/>
      <c r="K10" s="89"/>
      <c r="L10" s="89"/>
      <c r="M10" s="68"/>
      <c r="N10" s="68"/>
      <c r="O10" s="68"/>
      <c r="P10" s="68"/>
      <c r="Q10" s="81"/>
      <c r="R10" s="87"/>
      <c r="S10" s="68"/>
      <c r="T10" s="111">
        <f>450-50</f>
        <v>400</v>
      </c>
      <c r="U10" s="113">
        <f>T10</f>
        <v>400</v>
      </c>
    </row>
    <row r="11" spans="1:23" ht="20.25" customHeight="1" x14ac:dyDescent="0.3">
      <c r="A11" s="100"/>
      <c r="B11" s="102"/>
      <c r="C11" s="104"/>
      <c r="D11" s="65"/>
      <c r="E11" s="65"/>
      <c r="F11" s="65"/>
      <c r="G11" s="65"/>
      <c r="H11" s="68"/>
      <c r="I11" s="68"/>
      <c r="J11" s="68"/>
      <c r="K11" s="89"/>
      <c r="L11" s="89"/>
      <c r="M11" s="68"/>
      <c r="N11" s="68"/>
      <c r="O11" s="68"/>
      <c r="P11" s="68"/>
      <c r="Q11" s="81"/>
      <c r="R11" s="87"/>
      <c r="S11" s="68"/>
      <c r="T11" s="111"/>
      <c r="U11" s="113"/>
    </row>
    <row r="12" spans="1:23" ht="20.25" customHeight="1" x14ac:dyDescent="0.3">
      <c r="A12" s="100"/>
      <c r="B12" s="102"/>
      <c r="C12" s="104"/>
      <c r="D12" s="65"/>
      <c r="E12" s="65"/>
      <c r="F12" s="65"/>
      <c r="G12" s="65"/>
      <c r="H12" s="68"/>
      <c r="I12" s="68"/>
      <c r="J12" s="68"/>
      <c r="K12" s="89"/>
      <c r="L12" s="89"/>
      <c r="M12" s="68"/>
      <c r="N12" s="68"/>
      <c r="O12" s="68"/>
      <c r="P12" s="68"/>
      <c r="Q12" s="81"/>
      <c r="R12" s="87"/>
      <c r="S12" s="68"/>
      <c r="T12" s="111"/>
      <c r="U12" s="113"/>
    </row>
    <row r="13" spans="1:23" ht="25.5" customHeight="1" x14ac:dyDescent="0.3">
      <c r="A13" s="100"/>
      <c r="B13" s="102"/>
      <c r="C13" s="104"/>
      <c r="D13" s="105"/>
      <c r="E13" s="65"/>
      <c r="F13" s="65"/>
      <c r="G13" s="65"/>
      <c r="H13" s="68"/>
      <c r="I13" s="68"/>
      <c r="J13" s="68"/>
      <c r="K13" s="89"/>
      <c r="L13" s="89"/>
      <c r="M13" s="68"/>
      <c r="N13" s="68"/>
      <c r="O13" s="68"/>
      <c r="P13" s="79"/>
      <c r="Q13" s="81"/>
      <c r="R13" s="87"/>
      <c r="S13" s="68"/>
      <c r="T13" s="112"/>
      <c r="U13" s="114"/>
    </row>
    <row r="14" spans="1:23" ht="18.75" customHeight="1" x14ac:dyDescent="0.3">
      <c r="A14" s="99">
        <v>2</v>
      </c>
      <c r="B14" s="101" t="s">
        <v>29</v>
      </c>
      <c r="C14" s="103">
        <v>4</v>
      </c>
      <c r="D14" s="66">
        <v>100</v>
      </c>
      <c r="E14" s="66">
        <v>98</v>
      </c>
      <c r="F14" s="64">
        <f>ROUND((T20)/D14,0-0)+1</f>
        <v>4</v>
      </c>
      <c r="G14" s="66">
        <f>ROUND(E14*F14,0)</f>
        <v>392</v>
      </c>
      <c r="H14" s="67">
        <f>T15+T16</f>
        <v>480</v>
      </c>
      <c r="I14" s="67">
        <f>U15+U16</f>
        <v>480</v>
      </c>
      <c r="J14" s="67">
        <f>T14</f>
        <v>300</v>
      </c>
      <c r="K14" s="88">
        <f>T14</f>
        <v>300</v>
      </c>
      <c r="L14" s="88"/>
      <c r="M14" s="67"/>
      <c r="N14" s="67">
        <f>SUM(H14:M19)</f>
        <v>1560</v>
      </c>
      <c r="O14" s="67"/>
      <c r="P14" s="67">
        <f>N14-O14</f>
        <v>1560</v>
      </c>
      <c r="Q14" s="80">
        <f>(P14*G14)/1000</f>
        <v>611.52</v>
      </c>
      <c r="R14" s="86">
        <v>0.99399999999999999</v>
      </c>
      <c r="S14" s="67">
        <f>Q14*R14</f>
        <v>607.85087999999996</v>
      </c>
      <c r="T14" s="62">
        <f>400-50-50</f>
        <v>300</v>
      </c>
      <c r="U14" s="63"/>
    </row>
    <row r="15" spans="1:23" ht="21.75" customHeight="1" x14ac:dyDescent="0.3">
      <c r="A15" s="100"/>
      <c r="B15" s="102"/>
      <c r="C15" s="104"/>
      <c r="D15" s="65"/>
      <c r="E15" s="65"/>
      <c r="F15" s="65"/>
      <c r="G15" s="65"/>
      <c r="H15" s="68"/>
      <c r="I15" s="68"/>
      <c r="J15" s="68"/>
      <c r="K15" s="89"/>
      <c r="L15" s="89"/>
      <c r="M15" s="68"/>
      <c r="N15" s="68"/>
      <c r="O15" s="68"/>
      <c r="P15" s="68"/>
      <c r="Q15" s="81"/>
      <c r="R15" s="87"/>
      <c r="S15" s="68"/>
      <c r="T15" s="51">
        <v>80</v>
      </c>
      <c r="U15" s="52">
        <f>T15</f>
        <v>80</v>
      </c>
    </row>
    <row r="16" spans="1:23" ht="13.5" customHeight="1" x14ac:dyDescent="0.3">
      <c r="A16" s="100"/>
      <c r="B16" s="102"/>
      <c r="C16" s="104"/>
      <c r="D16" s="65"/>
      <c r="E16" s="65"/>
      <c r="F16" s="65"/>
      <c r="G16" s="65"/>
      <c r="H16" s="68"/>
      <c r="I16" s="68"/>
      <c r="J16" s="68"/>
      <c r="K16" s="89"/>
      <c r="L16" s="89"/>
      <c r="M16" s="68"/>
      <c r="N16" s="68"/>
      <c r="O16" s="68"/>
      <c r="P16" s="68"/>
      <c r="Q16" s="81"/>
      <c r="R16" s="87"/>
      <c r="S16" s="68"/>
      <c r="T16" s="111">
        <f>450-50</f>
        <v>400</v>
      </c>
      <c r="U16" s="113">
        <f>T16</f>
        <v>400</v>
      </c>
    </row>
    <row r="17" spans="1:21" ht="20.25" customHeight="1" x14ac:dyDescent="0.3">
      <c r="A17" s="100"/>
      <c r="B17" s="102"/>
      <c r="C17" s="104"/>
      <c r="D17" s="65"/>
      <c r="E17" s="65"/>
      <c r="F17" s="65"/>
      <c r="G17" s="65"/>
      <c r="H17" s="68"/>
      <c r="I17" s="68"/>
      <c r="J17" s="68"/>
      <c r="K17" s="89"/>
      <c r="L17" s="89"/>
      <c r="M17" s="68"/>
      <c r="N17" s="68"/>
      <c r="O17" s="68"/>
      <c r="P17" s="68"/>
      <c r="Q17" s="81"/>
      <c r="R17" s="87"/>
      <c r="S17" s="68"/>
      <c r="T17" s="111"/>
      <c r="U17" s="113"/>
    </row>
    <row r="18" spans="1:21" ht="20.25" customHeight="1" x14ac:dyDescent="0.3">
      <c r="A18" s="100"/>
      <c r="B18" s="102"/>
      <c r="C18" s="104"/>
      <c r="D18" s="65"/>
      <c r="E18" s="65"/>
      <c r="F18" s="65"/>
      <c r="G18" s="65"/>
      <c r="H18" s="68"/>
      <c r="I18" s="68"/>
      <c r="J18" s="68"/>
      <c r="K18" s="89"/>
      <c r="L18" s="89"/>
      <c r="M18" s="68"/>
      <c r="N18" s="68"/>
      <c r="O18" s="68"/>
      <c r="P18" s="68"/>
      <c r="Q18" s="81"/>
      <c r="R18" s="87"/>
      <c r="S18" s="68"/>
      <c r="T18" s="111"/>
      <c r="U18" s="113"/>
    </row>
    <row r="19" spans="1:21" ht="25.5" customHeight="1" x14ac:dyDescent="0.3">
      <c r="A19" s="100"/>
      <c r="B19" s="102"/>
      <c r="C19" s="104"/>
      <c r="D19" s="105"/>
      <c r="E19" s="65"/>
      <c r="F19" s="65"/>
      <c r="G19" s="65"/>
      <c r="H19" s="68"/>
      <c r="I19" s="68"/>
      <c r="J19" s="68"/>
      <c r="K19" s="89"/>
      <c r="L19" s="89"/>
      <c r="M19" s="68"/>
      <c r="N19" s="68"/>
      <c r="O19" s="68"/>
      <c r="P19" s="79"/>
      <c r="Q19" s="81"/>
      <c r="R19" s="87"/>
      <c r="S19" s="68"/>
      <c r="T19" s="112"/>
      <c r="U19" s="114"/>
    </row>
    <row r="20" spans="1:21" ht="18.75" customHeight="1" x14ac:dyDescent="0.3">
      <c r="A20" s="99">
        <v>3</v>
      </c>
      <c r="B20" s="101" t="s">
        <v>30</v>
      </c>
      <c r="C20" s="103">
        <v>4</v>
      </c>
      <c r="D20" s="66">
        <v>50</v>
      </c>
      <c r="E20" s="66">
        <v>98</v>
      </c>
      <c r="F20" s="64">
        <v>2</v>
      </c>
      <c r="G20" s="66">
        <f>ROUND(E20*F20,0)</f>
        <v>196</v>
      </c>
      <c r="H20" s="67">
        <f>T25</f>
        <v>300</v>
      </c>
      <c r="I20" s="67">
        <f>T20</f>
        <v>300</v>
      </c>
      <c r="J20" s="67">
        <f>T22</f>
        <v>300</v>
      </c>
      <c r="K20" s="88">
        <f>U22</f>
        <v>300</v>
      </c>
      <c r="L20" s="88">
        <f>U21+100</f>
        <v>200</v>
      </c>
      <c r="M20" s="67"/>
      <c r="N20" s="67">
        <f>SUM(H20:M25)</f>
        <v>1400</v>
      </c>
      <c r="O20" s="67"/>
      <c r="P20" s="67">
        <f>N20-O20</f>
        <v>1400</v>
      </c>
      <c r="Q20" s="80">
        <f>(P20*G20)/1000</f>
        <v>274.39999999999998</v>
      </c>
      <c r="R20" s="86">
        <v>0.99399999999999999</v>
      </c>
      <c r="S20" s="67">
        <f>Q20*R20</f>
        <v>272.75359999999995</v>
      </c>
      <c r="T20" s="106">
        <f>400-50-50</f>
        <v>300</v>
      </c>
      <c r="U20" s="63"/>
    </row>
    <row r="21" spans="1:21" ht="21.75" customHeight="1" x14ac:dyDescent="0.3">
      <c r="A21" s="100"/>
      <c r="B21" s="102"/>
      <c r="C21" s="104"/>
      <c r="D21" s="65"/>
      <c r="E21" s="65"/>
      <c r="F21" s="65"/>
      <c r="G21" s="65"/>
      <c r="H21" s="68"/>
      <c r="I21" s="68"/>
      <c r="J21" s="68"/>
      <c r="K21" s="89"/>
      <c r="L21" s="89"/>
      <c r="M21" s="68"/>
      <c r="N21" s="68"/>
      <c r="O21" s="68"/>
      <c r="P21" s="68"/>
      <c r="Q21" s="81"/>
      <c r="R21" s="87"/>
      <c r="S21" s="68"/>
      <c r="T21" s="34"/>
      <c r="U21" s="53">
        <v>100</v>
      </c>
    </row>
    <row r="22" spans="1:21" ht="13.5" customHeight="1" x14ac:dyDescent="0.3">
      <c r="A22" s="100"/>
      <c r="B22" s="102"/>
      <c r="C22" s="104"/>
      <c r="D22" s="65"/>
      <c r="E22" s="65"/>
      <c r="F22" s="65"/>
      <c r="G22" s="65"/>
      <c r="H22" s="68"/>
      <c r="I22" s="68"/>
      <c r="J22" s="68"/>
      <c r="K22" s="89"/>
      <c r="L22" s="89"/>
      <c r="M22" s="68"/>
      <c r="N22" s="68"/>
      <c r="O22" s="68"/>
      <c r="P22" s="68"/>
      <c r="Q22" s="81"/>
      <c r="R22" s="87"/>
      <c r="S22" s="68"/>
      <c r="T22" s="110">
        <f>400-50-50</f>
        <v>300</v>
      </c>
      <c r="U22" s="109">
        <f>400-50-50</f>
        <v>300</v>
      </c>
    </row>
    <row r="23" spans="1:21" ht="20.25" customHeight="1" x14ac:dyDescent="0.3">
      <c r="A23" s="100"/>
      <c r="B23" s="102"/>
      <c r="C23" s="104"/>
      <c r="D23" s="65"/>
      <c r="E23" s="65"/>
      <c r="F23" s="65"/>
      <c r="G23" s="65"/>
      <c r="H23" s="68"/>
      <c r="I23" s="68"/>
      <c r="J23" s="68"/>
      <c r="K23" s="89"/>
      <c r="L23" s="89"/>
      <c r="M23" s="68"/>
      <c r="N23" s="68"/>
      <c r="O23" s="68"/>
      <c r="P23" s="68"/>
      <c r="Q23" s="81"/>
      <c r="R23" s="87"/>
      <c r="S23" s="68"/>
      <c r="T23" s="110"/>
      <c r="U23" s="109"/>
    </row>
    <row r="24" spans="1:21" ht="20.25" customHeight="1" x14ac:dyDescent="0.3">
      <c r="A24" s="100"/>
      <c r="B24" s="102"/>
      <c r="C24" s="104"/>
      <c r="D24" s="65"/>
      <c r="E24" s="65"/>
      <c r="F24" s="65"/>
      <c r="G24" s="65"/>
      <c r="H24" s="68"/>
      <c r="I24" s="68"/>
      <c r="J24" s="68"/>
      <c r="K24" s="89"/>
      <c r="L24" s="89"/>
      <c r="M24" s="68"/>
      <c r="N24" s="68"/>
      <c r="O24" s="68"/>
      <c r="P24" s="68"/>
      <c r="Q24" s="81"/>
      <c r="R24" s="87"/>
      <c r="S24" s="68"/>
      <c r="T24" s="110"/>
      <c r="U24" s="109"/>
    </row>
    <row r="25" spans="1:21" ht="25.5" customHeight="1" x14ac:dyDescent="0.3">
      <c r="A25" s="100"/>
      <c r="B25" s="102"/>
      <c r="C25" s="104"/>
      <c r="D25" s="105"/>
      <c r="E25" s="65"/>
      <c r="F25" s="65"/>
      <c r="G25" s="65"/>
      <c r="H25" s="68"/>
      <c r="I25" s="68"/>
      <c r="J25" s="68"/>
      <c r="K25" s="89"/>
      <c r="L25" s="89"/>
      <c r="M25" s="68"/>
      <c r="N25" s="68"/>
      <c r="O25" s="68"/>
      <c r="P25" s="79"/>
      <c r="Q25" s="81"/>
      <c r="R25" s="87"/>
      <c r="S25" s="68"/>
      <c r="T25" s="107">
        <f>400-50-50</f>
        <v>300</v>
      </c>
      <c r="U25" s="108"/>
    </row>
    <row r="26" spans="1:21" s="18" customFormat="1" ht="21.75" customHeight="1" x14ac:dyDescent="0.35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 t="s">
        <v>15</v>
      </c>
      <c r="P26" s="60"/>
      <c r="Q26" s="60"/>
      <c r="R26" s="60"/>
      <c r="S26" s="36">
        <f>SUM(S8:S25)</f>
        <v>1488.4553599999999</v>
      </c>
      <c r="T26" s="15"/>
      <c r="U26" s="16"/>
    </row>
    <row r="27" spans="1:21" s="18" customFormat="1" ht="21.75" customHeight="1" x14ac:dyDescent="0.35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 t="s">
        <v>16</v>
      </c>
      <c r="P27" s="60"/>
      <c r="Q27" s="60"/>
      <c r="R27" s="61"/>
      <c r="S27" s="36">
        <f>(S26/1000)</f>
        <v>1.4884553599999999</v>
      </c>
      <c r="T27" s="15"/>
      <c r="U27" s="16"/>
    </row>
    <row r="28" spans="1:21" ht="31.5" customHeight="1" x14ac:dyDescent="0.3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14"/>
      <c r="Q28" s="14"/>
      <c r="R28" s="77" t="s">
        <v>17</v>
      </c>
      <c r="S28" s="78"/>
      <c r="T28" s="57" t="s">
        <v>18</v>
      </c>
      <c r="U28" s="57" t="s">
        <v>19</v>
      </c>
    </row>
    <row r="29" spans="1:21" ht="18" x14ac:dyDescent="0.3">
      <c r="A29" s="19"/>
      <c r="B29" s="19"/>
      <c r="C29" s="19"/>
      <c r="D29" s="19"/>
      <c r="E29" s="19"/>
      <c r="F29" s="19"/>
      <c r="G29" s="19"/>
      <c r="H29" s="20"/>
      <c r="I29" s="35"/>
      <c r="J29" s="20"/>
      <c r="K29" s="20"/>
      <c r="L29" s="20"/>
      <c r="M29" s="20"/>
      <c r="N29" s="20"/>
      <c r="O29" s="20"/>
      <c r="P29" s="14"/>
      <c r="Q29" s="14"/>
      <c r="R29" s="82">
        <v>4</v>
      </c>
      <c r="S29" s="83"/>
      <c r="T29" s="54">
        <f>SUMIF($C$8:$C$25,R29,$S$8:$S$25)</f>
        <v>1488.4553599999999</v>
      </c>
      <c r="U29" s="54"/>
    </row>
    <row r="30" spans="1:21" ht="18" x14ac:dyDescent="0.3">
      <c r="A30" s="19"/>
      <c r="B30" s="19"/>
      <c r="C30" s="19"/>
      <c r="D30" s="19"/>
      <c r="E30" s="19"/>
      <c r="F30" s="19"/>
      <c r="G30" s="19"/>
      <c r="H30" s="20"/>
      <c r="I30" s="35"/>
      <c r="J30" s="20"/>
      <c r="K30" s="20"/>
      <c r="L30" s="20"/>
      <c r="M30" s="20"/>
      <c r="N30" s="20"/>
      <c r="O30" s="20"/>
      <c r="P30" s="14"/>
      <c r="Q30" s="14"/>
      <c r="R30" s="82">
        <v>5</v>
      </c>
      <c r="S30" s="83"/>
      <c r="T30" s="54">
        <f t="shared" ref="T30:T31" si="0">SUMIF($C$8:$C$25,R30,$S$8:$S$25)</f>
        <v>0</v>
      </c>
      <c r="U30" s="54"/>
    </row>
    <row r="31" spans="1:21" ht="18" x14ac:dyDescent="0.3">
      <c r="A31" s="19"/>
      <c r="B31" s="19"/>
      <c r="C31" s="19"/>
      <c r="D31" s="19"/>
      <c r="E31" s="19"/>
      <c r="F31" s="19"/>
      <c r="G31" s="19"/>
      <c r="H31" s="20"/>
      <c r="I31" s="35"/>
      <c r="J31" s="20"/>
      <c r="K31" s="20"/>
      <c r="L31" s="20"/>
      <c r="M31" s="20"/>
      <c r="N31" s="20"/>
      <c r="O31" s="20"/>
      <c r="P31" s="14"/>
      <c r="Q31" s="14"/>
      <c r="R31" s="82">
        <v>6</v>
      </c>
      <c r="S31" s="83"/>
      <c r="T31" s="54">
        <f t="shared" si="0"/>
        <v>0</v>
      </c>
      <c r="U31" s="54"/>
    </row>
    <row r="32" spans="1:21" ht="18" x14ac:dyDescent="0.35">
      <c r="A32" s="19"/>
      <c r="B32" s="19"/>
      <c r="C32" s="19"/>
      <c r="D32" s="19"/>
      <c r="E32" s="19"/>
      <c r="F32" s="19"/>
      <c r="G32" s="19"/>
      <c r="H32" s="20"/>
      <c r="I32" s="35"/>
      <c r="J32" s="20"/>
      <c r="K32" s="20"/>
      <c r="L32" s="20"/>
      <c r="M32" s="20"/>
      <c r="N32" s="20"/>
      <c r="O32" s="20"/>
      <c r="P32" s="14"/>
      <c r="Q32" s="14"/>
      <c r="R32" s="84" t="s">
        <v>20</v>
      </c>
      <c r="S32" s="85"/>
      <c r="T32" s="55">
        <f>SUM(T29:T31)</f>
        <v>1488.4553599999999</v>
      </c>
      <c r="U32" s="56">
        <f>T32/1000</f>
        <v>1.4884553599999999</v>
      </c>
    </row>
    <row r="33" spans="1:21" ht="15.6" x14ac:dyDescent="0.3">
      <c r="A33" s="19"/>
      <c r="B33" s="19"/>
      <c r="C33" s="19"/>
      <c r="D33" s="19"/>
      <c r="E33" s="19"/>
      <c r="F33" s="19"/>
      <c r="G33" s="19"/>
      <c r="H33" s="20"/>
      <c r="I33" s="35"/>
      <c r="J33" s="20"/>
      <c r="K33" s="20"/>
      <c r="L33" s="20"/>
      <c r="M33" s="20"/>
      <c r="N33" s="20"/>
      <c r="O33" s="20"/>
      <c r="P33" s="20"/>
      <c r="Q33" s="20"/>
      <c r="R33" s="4"/>
      <c r="S33" s="21"/>
      <c r="T33" s="46"/>
      <c r="U33" s="47"/>
    </row>
    <row r="34" spans="1:21" ht="15.6" x14ac:dyDescent="0.3">
      <c r="A34" s="19"/>
      <c r="B34" s="19"/>
      <c r="C34" s="19"/>
      <c r="D34" s="19"/>
      <c r="E34" s="19"/>
      <c r="F34" s="19"/>
      <c r="G34" s="19"/>
      <c r="H34" s="20"/>
      <c r="I34" s="35"/>
      <c r="J34" s="20"/>
      <c r="K34" s="20"/>
      <c r="L34" s="20"/>
      <c r="M34" s="20"/>
      <c r="N34" s="20"/>
      <c r="O34" s="20"/>
      <c r="P34" s="20"/>
      <c r="Q34" s="20"/>
      <c r="R34" s="4"/>
      <c r="S34" s="21"/>
      <c r="T34" s="46"/>
      <c r="U34" s="47"/>
    </row>
    <row r="35" spans="1:21" ht="15.6" x14ac:dyDescent="0.3">
      <c r="A35" s="19"/>
      <c r="B35" s="19"/>
      <c r="C35" s="19"/>
      <c r="D35" s="19"/>
      <c r="E35" s="19"/>
      <c r="F35" s="19"/>
      <c r="G35" s="19"/>
      <c r="H35" s="20"/>
      <c r="I35" s="35"/>
      <c r="J35" s="20"/>
      <c r="K35" s="20"/>
      <c r="L35" s="20"/>
      <c r="M35" s="20"/>
      <c r="N35" s="20"/>
      <c r="O35" s="20"/>
      <c r="P35" s="20"/>
      <c r="Q35" s="20"/>
      <c r="R35" s="4"/>
      <c r="S35" s="21"/>
    </row>
    <row r="36" spans="1:21" ht="15.6" x14ac:dyDescent="0.3">
      <c r="A36" s="19"/>
      <c r="B36" s="19"/>
      <c r="C36" s="19"/>
      <c r="D36" s="19"/>
      <c r="E36" s="19"/>
      <c r="F36" s="19"/>
      <c r="G36" s="19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4"/>
      <c r="S36" s="21"/>
      <c r="T36" s="22"/>
      <c r="U36" s="22"/>
    </row>
    <row r="37" spans="1:21" ht="18" x14ac:dyDescent="0.35">
      <c r="A37" s="23"/>
      <c r="B37" s="24"/>
      <c r="C37" s="25"/>
      <c r="D37" s="25"/>
      <c r="E37" s="25"/>
      <c r="F37" s="25"/>
      <c r="G37" s="25"/>
      <c r="H37" s="26"/>
      <c r="I37" s="27"/>
      <c r="J37" s="17"/>
      <c r="K37" s="17"/>
      <c r="L37" s="17"/>
      <c r="M37" s="26"/>
      <c r="N37" s="14"/>
      <c r="O37" s="28"/>
      <c r="P37" s="28"/>
      <c r="Q37" s="17"/>
      <c r="R37" s="27"/>
      <c r="S37" s="29"/>
      <c r="T37" s="30"/>
      <c r="U37" s="30"/>
    </row>
    <row r="38" spans="1:21" ht="18" x14ac:dyDescent="0.35">
      <c r="A38" s="23"/>
      <c r="B38" s="41"/>
      <c r="C38" s="25"/>
      <c r="D38" s="25"/>
      <c r="E38" s="25"/>
      <c r="F38" s="25"/>
      <c r="G38" s="25"/>
      <c r="H38" s="26"/>
      <c r="I38" s="31"/>
      <c r="J38" s="17"/>
      <c r="K38" s="17"/>
      <c r="L38" s="17"/>
      <c r="M38" s="26"/>
      <c r="N38" s="14"/>
      <c r="O38" s="31"/>
      <c r="P38" s="31"/>
      <c r="Q38" s="17"/>
      <c r="R38" s="32"/>
      <c r="S38" s="21"/>
      <c r="T38" s="30"/>
      <c r="U38" s="30"/>
    </row>
    <row r="39" spans="1:21" ht="18" x14ac:dyDescent="0.35">
      <c r="A39" s="18"/>
      <c r="B39" s="18"/>
      <c r="C39" s="18"/>
      <c r="D39" s="18"/>
      <c r="E39" s="18"/>
      <c r="F39" s="18"/>
      <c r="G39" s="18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9" spans="14:14" x14ac:dyDescent="0.3">
      <c r="N49" s="38">
        <v>4.78666666666666</v>
      </c>
    </row>
    <row r="50" spans="14:14" x14ac:dyDescent="0.3">
      <c r="N50" s="38">
        <v>2.2666666666666599</v>
      </c>
    </row>
    <row r="52" spans="14:14" x14ac:dyDescent="0.3">
      <c r="N52" s="38">
        <v>8.6333333333333293</v>
      </c>
    </row>
  </sheetData>
  <mergeCells count="92">
    <mergeCell ref="T10:T13"/>
    <mergeCell ref="U10:U13"/>
    <mergeCell ref="P14:P19"/>
    <mergeCell ref="Q14:Q19"/>
    <mergeCell ref="R14:R19"/>
    <mergeCell ref="S14:S19"/>
    <mergeCell ref="T14:U14"/>
    <mergeCell ref="T16:T19"/>
    <mergeCell ref="U16:U19"/>
    <mergeCell ref="K14:K19"/>
    <mergeCell ref="L14:L19"/>
    <mergeCell ref="M14:M19"/>
    <mergeCell ref="N14:N19"/>
    <mergeCell ref="O14:O19"/>
    <mergeCell ref="F14:F19"/>
    <mergeCell ref="G14:G19"/>
    <mergeCell ref="H14:H19"/>
    <mergeCell ref="I14:I19"/>
    <mergeCell ref="J14:J19"/>
    <mergeCell ref="A14:A19"/>
    <mergeCell ref="B14:B19"/>
    <mergeCell ref="C14:C19"/>
    <mergeCell ref="D14:D19"/>
    <mergeCell ref="E14:E19"/>
    <mergeCell ref="N20:N25"/>
    <mergeCell ref="O20:O25"/>
    <mergeCell ref="T20:U20"/>
    <mergeCell ref="T25:U25"/>
    <mergeCell ref="U22:U24"/>
    <mergeCell ref="T22:T24"/>
    <mergeCell ref="F20:F25"/>
    <mergeCell ref="G20:G25"/>
    <mergeCell ref="H20:H25"/>
    <mergeCell ref="I20:I25"/>
    <mergeCell ref="J20:J25"/>
    <mergeCell ref="A20:A25"/>
    <mergeCell ref="B20:B25"/>
    <mergeCell ref="C20:C25"/>
    <mergeCell ref="D20:D25"/>
    <mergeCell ref="E20:E25"/>
    <mergeCell ref="A8:A13"/>
    <mergeCell ref="B8:B13"/>
    <mergeCell ref="C8:C13"/>
    <mergeCell ref="D8:D13"/>
    <mergeCell ref="E8:E13"/>
    <mergeCell ref="O5:O6"/>
    <mergeCell ref="P5:P6"/>
    <mergeCell ref="Q5:Q6"/>
    <mergeCell ref="R5:R6"/>
    <mergeCell ref="S5:S6"/>
    <mergeCell ref="E5:E6"/>
    <mergeCell ref="F5:F6"/>
    <mergeCell ref="G5:G6"/>
    <mergeCell ref="H5:M5"/>
    <mergeCell ref="N5:N6"/>
    <mergeCell ref="R32:S32"/>
    <mergeCell ref="R29:S29"/>
    <mergeCell ref="R20:R25"/>
    <mergeCell ref="S20:S25"/>
    <mergeCell ref="K8:K13"/>
    <mergeCell ref="L8:L13"/>
    <mergeCell ref="M8:M13"/>
    <mergeCell ref="N8:N13"/>
    <mergeCell ref="O8:O13"/>
    <mergeCell ref="P8:P13"/>
    <mergeCell ref="Q8:Q13"/>
    <mergeCell ref="R8:R13"/>
    <mergeCell ref="S8:S13"/>
    <mergeCell ref="K20:K25"/>
    <mergeCell ref="L20:L25"/>
    <mergeCell ref="M20:M25"/>
    <mergeCell ref="R28:S28"/>
    <mergeCell ref="P20:P25"/>
    <mergeCell ref="Q20:Q25"/>
    <mergeCell ref="R30:S30"/>
    <mergeCell ref="R31:S31"/>
    <mergeCell ref="A1:W1"/>
    <mergeCell ref="A26:N26"/>
    <mergeCell ref="O26:R26"/>
    <mergeCell ref="A27:N27"/>
    <mergeCell ref="O27:R27"/>
    <mergeCell ref="T8:U8"/>
    <mergeCell ref="F8:F13"/>
    <mergeCell ref="G8:G13"/>
    <mergeCell ref="H8:H13"/>
    <mergeCell ref="I8:I13"/>
    <mergeCell ref="J8:J13"/>
    <mergeCell ref="T5:U6"/>
    <mergeCell ref="A5:A6"/>
    <mergeCell ref="B5:B6"/>
    <mergeCell ref="C5:C6"/>
    <mergeCell ref="D5:D6"/>
  </mergeCells>
  <conditionalFormatting sqref="C8">
    <cfRule type="cellIs" dxfId="2" priority="3" stopIfTrue="1" operator="equal">
      <formula>0</formula>
    </cfRule>
  </conditionalFormatting>
  <conditionalFormatting sqref="C14">
    <cfRule type="cellIs" dxfId="1" priority="1" stopIfTrue="1" operator="equal">
      <formula>0</formula>
    </cfRule>
  </conditionalFormatting>
  <conditionalFormatting sqref="C20">
    <cfRule type="cellIs" dxfId="0" priority="2" stopIfTrue="1" operator="equal">
      <formula>0</formula>
    </cfRule>
  </conditionalFormatting>
  <printOptions horizontalCentered="1"/>
  <pageMargins left="0.15748031496062992" right="0.15748031496062992" top="0.47244094488188981" bottom="0.31496062992125984" header="0.31496062992125984" footer="0.19685039370078741"/>
  <pageSetup paperSize="9" scale="54" orientation="landscape" r:id="rId1"/>
  <headerFooter>
    <oddHeader xml:space="preserve">&amp;RPage -&amp;P/&amp;N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Concrete Pad</vt:lpstr>
      <vt:lpstr>'Concrete Pad'!Print_Area</vt:lpstr>
      <vt:lpstr>'Concrete Pad'!Print_Titles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Mian Waqas Mahboob</cp:lastModifiedBy>
  <cp:lastPrinted>2023-12-16T10:18:22Z</cp:lastPrinted>
  <dcterms:created xsi:type="dcterms:W3CDTF">2023-08-07T07:53:34Z</dcterms:created>
  <dcterms:modified xsi:type="dcterms:W3CDTF">2025-10-30T06:21:00Z</dcterms:modified>
</cp:coreProperties>
</file>