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BS\Haseeb\"/>
    </mc:Choice>
  </mc:AlternateContent>
  <xr:revisionPtr revIDLastSave="0" documentId="13_ncr:1_{3782A110-1B44-47E9-8DCB-D39352281F53}" xr6:coauthVersionLast="47" xr6:coauthVersionMax="47" xr10:uidLastSave="{00000000-0000-0000-0000-000000000000}"/>
  <bookViews>
    <workbookView xWindow="-108" yWindow="-108" windowWidth="23256" windowHeight="12456" tabRatio="947" xr2:uid="{00000000-000D-0000-FFFF-FFFF00000000}"/>
  </bookViews>
  <sheets>
    <sheet name="Gantry Foundation" sheetId="38" r:id="rId1"/>
  </sheets>
  <externalReferences>
    <externalReference r:id="rId2"/>
    <externalReference r:id="rId3"/>
    <externalReference r:id="rId4"/>
    <externalReference r:id="rId5"/>
  </externalReferences>
  <definedNames>
    <definedName name="\a">#N/A</definedName>
    <definedName name="\d">#N/A</definedName>
    <definedName name="\r">#N/A</definedName>
    <definedName name="_xlnm.Database" localSheetId="0">[1]BOQ!#REF!</definedName>
    <definedName name="_xlnm.Database">[1]BOQ!#REF!</definedName>
    <definedName name="Dia">"aa"</definedName>
    <definedName name="dl" localSheetId="0">#REF!</definedName>
    <definedName name="dl">#REF!</definedName>
    <definedName name="Equipment">[2]Code!$A$27:$C$73</definedName>
    <definedName name="GH" localSheetId="0">#REF!</definedName>
    <definedName name="GH">#REF!</definedName>
    <definedName name="HEADDAYA3">'[3]CALENDAR ANNUAL'!$U$42:$AA$47,'[3]CALENDAR ANNUAL'!$L$42:$R$47,'[3]CALENDAR ANNUAL'!$C$42:$I$47,'[3]CALENDAR ANNUAL'!$C$33:$I$38,'[3]CALENDAR ANNUAL'!$L$33:$R$38,'[3]CALENDAR ANNUAL'!$U$33:$AA$38,'[3]CALENDAR ANNUAL'!$U$24:$AA$29,'[3]CALENDAR ANNUAL'!$L$24:$R$28,'[3]CALENDAR ANNUAL'!$L$29:$R$29,'[3]CALENDAR ANNUAL'!$C$24:$I$29,'[3]CALENDAR ANNUAL'!$C$15:$I$20,'[3]CALENDAR ANNUAL'!$L$15:$R$20,'[3]CALENDAR ANNUAL'!$U$15:$AA$20</definedName>
    <definedName name="HEADDAYA4">'[3]CALENDAR ANNUAL'!$C$15:$I$20,'[3]CALENDAR ANNUAL'!$L$15,'[3]CALENDAR ANNUAL'!$R$15,'[3]CALENDAR ANNUAL'!$L$15:$R$20,'[3]CALENDAR ANNUAL'!$U$15:$AA$20,'[3]CALENDAR ANNUAL'!$C$24:$I$29,'[3]CALENDAR ANNUAL'!$L$24:$R$29,'[3]CALENDAR ANNUAL'!$U$24:$AA$29,'[3]CALENDAR ANNUAL'!$C$33:$I$38,'[3]CALENDAR ANNUAL'!$L$33:$R$37,'[3]CALENDAR ANNUAL'!$L$33:$R$38,'[3]CALENDAR ANNUAL'!$U$33:$AA$37,'[3]CALENDAR ANNUAL'!$AA$37,'[3]CALENDAR ANNUAL'!$U$33:$AA$38,'[3]CALENDAR ANNUAL'!$C$42:$I$47,'[3]CALENDAR ANNUAL'!$L$42:$R$47,'[3]CALENDAR ANNUAL'!$U$42:$AA$47</definedName>
    <definedName name="HEADWEEKA3">'[3]CALENDAR ANNUAL'!$C$14:$I$14,'[3]CALENDAR ANNUAL'!$L$14:$R$14,'[3]CALENDAR ANNUAL'!$U$14:$AA$14,'[3]CALENDAR ANNUAL'!$C$23:$I$23,'[3]CALENDAR ANNUAL'!$L$23:$R$23,'[3]CALENDAR ANNUAL'!$U$23:$AA$23,'[3]CALENDAR ANNUAL'!$C$32:$I$32,'[3]CALENDAR ANNUAL'!$L$32:$R$32,'[3]CALENDAR ANNUAL'!$U$32:$AA$32,'[3]CALENDAR ANNUAL'!$C$41:$I$41,'[3]CALENDAR ANNUAL'!$L$41:$R$41,'[3]CALENDAR ANNUAL'!$U$41:$AA$41</definedName>
    <definedName name="HEADWEEKA4">'[3]CALENDAR ANNUAL'!$C$14:$I$14,'[3]CALENDAR ANNUAL'!$L$14:$R$14,'[3]CALENDAR ANNUAL'!$U$14:$AA$14,'[3]CALENDAR ANNUAL'!$U$23:$AA$23,'[3]CALENDAR ANNUAL'!$L$23:$R$23,'[3]CALENDAR ANNUAL'!$C$23:$I$23,'[3]CALENDAR ANNUAL'!$U$32:$AA$32,'[3]CALENDAR ANNUAL'!$L$32:$R$32,'[3]CALENDAR ANNUAL'!$C$32:$I$32,'[3]CALENDAR ANNUAL'!$U$41:$AA$41,'[3]CALENDAR ANNUAL'!$L$41:$R$41,'[3]CALENDAR ANNUAL'!$C$41:$I$41</definedName>
    <definedName name="HTML_CodePage" hidden="1">1252</definedName>
    <definedName name="HTML_Control" hidden="1">{"'TELEPHONE Nos'!$A$1:$D$55"}</definedName>
    <definedName name="HTML_Description" hidden="1">""</definedName>
    <definedName name="HTML_Email" hidden="1">""</definedName>
    <definedName name="HTML_Header" hidden="1">"TELEPHONE Nos"</definedName>
    <definedName name="HTML_LastUpdate" hidden="1">"13/06/98"</definedName>
    <definedName name="HTML_LineAfter" hidden="1">FALSE</definedName>
    <definedName name="HTML_LineBefore" hidden="1">FALSE</definedName>
    <definedName name="HTML_Name" hidden="1">"Baber Beg"</definedName>
    <definedName name="HTML_OBDlg2" hidden="1">TRUE</definedName>
    <definedName name="HTML_OBDlg4" hidden="1">TRUE</definedName>
    <definedName name="HTML_OS" hidden="1">0</definedName>
    <definedName name="HTML_PathFile" hidden="1">"C:\Baber\Larkin\MyHTML.htm"</definedName>
    <definedName name="HTML_Title" hidden="1">"BABER-gbc"</definedName>
    <definedName name="ld" localSheetId="0">#REF!</definedName>
    <definedName name="ld">#REF!</definedName>
    <definedName name="M">'[4]LAB-SCHD'!$AB$6</definedName>
    <definedName name="Manpower">[2]Code!$A$3:$C$24</definedName>
    <definedName name="Material">[2]Code!$A$76:$C$159</definedName>
    <definedName name="PPaid" localSheetId="0">#REF!</definedName>
    <definedName name="PPaid">#REF!</definedName>
    <definedName name="PRetention" localSheetId="0">#REF!</definedName>
    <definedName name="PRetention">#REF!</definedName>
    <definedName name="_xlnm.Print_Area" localSheetId="0">'Gantry Foundation'!$A$1:$W$64</definedName>
    <definedName name="_xlnm.Print_Area">#REF!</definedName>
    <definedName name="PRINT_AREA_MI" localSheetId="0">#REF!</definedName>
    <definedName name="PRINT_AREA_MI">#REF!</definedName>
    <definedName name="_xlnm.Print_Titles" localSheetId="0">'Gantry Foundation'!$1:$6</definedName>
    <definedName name="ss" localSheetId="0">[1]BOQ!#REF!</definedName>
    <definedName name="ss">[1]BOQ!#REF!</definedName>
    <definedName name="TPaid" localSheetId="0">#REF!</definedName>
    <definedName name="TPaid">#REF!</definedName>
    <definedName name="TRetention" localSheetId="0">#REF!</definedName>
    <definedName name="TRetention">#REF!</definedName>
    <definedName name="w" localSheetId="0">#REF!</definedName>
    <definedName name="w">#REF!</definedName>
    <definedName name="ww" localSheetId="0">#REF!</definedName>
    <definedName name="ww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28" i="38" l="1"/>
  <c r="F35" i="38"/>
  <c r="F21" i="38" l="1"/>
  <c r="F14" i="38"/>
  <c r="F47" i="38" l="1"/>
  <c r="F42" i="38"/>
  <c r="L47" i="38" l="1"/>
  <c r="L42" i="38"/>
  <c r="K47" i="38"/>
  <c r="J47" i="38"/>
  <c r="I47" i="38"/>
  <c r="H47" i="38"/>
  <c r="K42" i="38"/>
  <c r="J42" i="38"/>
  <c r="I42" i="38"/>
  <c r="H42" i="38"/>
  <c r="I35" i="38"/>
  <c r="I28" i="38"/>
  <c r="I21" i="38"/>
  <c r="I8" i="38"/>
  <c r="H8" i="38"/>
  <c r="J8" i="38"/>
  <c r="H14" i="38"/>
  <c r="I14" i="38"/>
  <c r="G35" i="38"/>
  <c r="H35" i="38"/>
  <c r="J35" i="38"/>
  <c r="M35" i="38"/>
  <c r="O35" i="38"/>
  <c r="G8" i="38"/>
  <c r="H28" i="38"/>
  <c r="G28" i="38"/>
  <c r="O28" i="38"/>
  <c r="M28" i="38"/>
  <c r="J28" i="38"/>
  <c r="G21" i="38"/>
  <c r="G14" i="38"/>
  <c r="O21" i="38"/>
  <c r="M21" i="38"/>
  <c r="J21" i="38"/>
  <c r="H21" i="38"/>
  <c r="J14" i="38"/>
  <c r="O14" i="38"/>
  <c r="M14" i="38"/>
  <c r="N35" i="38" l="1"/>
  <c r="P35" i="38" s="1"/>
  <c r="Q35" i="38" s="1"/>
  <c r="S35" i="38" s="1"/>
  <c r="N14" i="38"/>
  <c r="P14" i="38" s="1"/>
  <c r="Q14" i="38" s="1"/>
  <c r="S14" i="38" s="1"/>
  <c r="N28" i="38"/>
  <c r="P28" i="38" s="1"/>
  <c r="Q28" i="38" s="1"/>
  <c r="S28" i="38" s="1"/>
  <c r="N21" i="38"/>
  <c r="P21" i="38" s="1"/>
  <c r="Q21" i="38" s="1"/>
  <c r="S21" i="38" s="1"/>
  <c r="G47" i="38"/>
  <c r="O47" i="38"/>
  <c r="V56" i="38" l="1"/>
  <c r="N47" i="38"/>
  <c r="P47" i="38" s="1"/>
  <c r="Q47" i="38" s="1"/>
  <c r="S47" i="38" s="1"/>
  <c r="X49" i="38" l="1"/>
  <c r="O42" i="38"/>
  <c r="X8" i="38"/>
  <c r="Z8" i="38" s="1"/>
  <c r="O8" i="38"/>
  <c r="X7" i="38"/>
  <c r="N8" i="38" l="1"/>
  <c r="P8" i="38" s="1"/>
  <c r="Q8" i="38" s="1"/>
  <c r="S8" i="38" s="1"/>
  <c r="V57" i="38" s="1"/>
  <c r="G42" i="38"/>
  <c r="N42" i="38" l="1"/>
  <c r="P42" i="38" s="1"/>
  <c r="Q42" i="38" s="1"/>
  <c r="S42" i="38" s="1"/>
  <c r="V55" i="38" l="1"/>
  <c r="S52" i="38"/>
  <c r="S53" i="38" s="1"/>
  <c r="W58" i="38" l="1"/>
</calcChain>
</file>

<file path=xl/sharedStrings.xml><?xml version="1.0" encoding="utf-8"?>
<sst xmlns="http://schemas.openxmlformats.org/spreadsheetml/2006/main" count="39" uniqueCount="38">
  <si>
    <t>Concrete Cover =</t>
  </si>
  <si>
    <t>Sr. No.</t>
  </si>
  <si>
    <t>Description</t>
  </si>
  <si>
    <t>Dia
(#)</t>
  </si>
  <si>
    <t>Spacing
(mm)</t>
  </si>
  <si>
    <t>No. Of
Bars</t>
  </si>
  <si>
    <t>Total No of Bars</t>
  </si>
  <si>
    <t>Length of Bars (mm)</t>
  </si>
  <si>
    <t>Cut 
Length
(mm)</t>
  </si>
  <si>
    <t>Total 
Length
(m)</t>
  </si>
  <si>
    <t>Unit 
Weight
(Kg/m)</t>
  </si>
  <si>
    <t>Total
 Weight
(Kg)</t>
  </si>
  <si>
    <t>Bar Shape (mm)</t>
  </si>
  <si>
    <t>A</t>
  </si>
  <si>
    <t>B</t>
  </si>
  <si>
    <t>C</t>
  </si>
  <si>
    <t>Lap</t>
  </si>
  <si>
    <t xml:space="preserve">  TOTAL WEIGHT IN Kg's </t>
  </si>
  <si>
    <t xml:space="preserve">  TOTAL WEIGHT IN TON's </t>
  </si>
  <si>
    <t>Ø of Bar</t>
  </si>
  <si>
    <t>Weight Kg</t>
  </si>
  <si>
    <t>Weight Ton</t>
  </si>
  <si>
    <t>No's Of Member</t>
  </si>
  <si>
    <t>Bend Deduction
(m)</t>
  </si>
  <si>
    <t>After Bend D/D Cut Length
(m)</t>
  </si>
  <si>
    <t>N/A</t>
  </si>
  <si>
    <t>D</t>
  </si>
  <si>
    <t>E</t>
  </si>
  <si>
    <t>50mm</t>
  </si>
  <si>
    <t xml:space="preserve">Main Dowels
</t>
  </si>
  <si>
    <t>Outer Ring</t>
  </si>
  <si>
    <t>Inner Ring</t>
  </si>
  <si>
    <t>Main Bars at Bottom</t>
  </si>
  <si>
    <t>Disst. Bars at Top</t>
  </si>
  <si>
    <t>Main Bars at Top</t>
  </si>
  <si>
    <t>Foundation 4000 x 2500 x 750</t>
  </si>
  <si>
    <r>
      <t xml:space="preserve">Barbending Schedule: </t>
    </r>
    <r>
      <rPr>
        <b/>
        <sz val="12"/>
        <rFont val="Calibri"/>
        <family val="2"/>
        <scheme val="minor"/>
      </rPr>
      <t>CANTILEVER GANTRIY FOUNDATION</t>
    </r>
  </si>
  <si>
    <t>Distri. Bars at Bottom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</si>
</sst>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3" formatCode="_(* #,##0.00_);_(* \(#,##0.00\);_(* &quot;-&quot;??_);_(@_)"/>
    <numFmt numFmtId="165" formatCode="00"/>
    <numFmt numFmtId="166" formatCode="0.000"/>
    <numFmt numFmtId="167" formatCode="&quot;#&quot;#"/>
    <numFmt numFmtId="169" formatCode="&quot;#&quot;##"/>
    <numFmt numFmtId="170" formatCode="_(* #,##0.000_);_(* \(#,##0.000\);_(* &quot;-&quot;??_);_(@_)"/>
    <numFmt numFmtId="171" formatCode="_-* #,##0_-;\-* #,##0_-;_-* &quot;-&quot;??_-;_-@_-"/>
    <numFmt numFmtId="172" formatCode="0.0"/>
    <numFmt numFmtId="173" formatCode="_(* #,##0_);_(* \(#,##0\);_(* &quot;-&quot;??_);_(@_)"/>
  </numFmts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sz val="16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FF0000"/>
      <name val="Calibri"/>
      <family val="2"/>
      <scheme val="minor"/>
    </font>
    <font>
      <sz val="12"/>
      <color theme="1"/>
      <name val="Calibri"/>
      <family val="2"/>
      <scheme val="minor"/>
    </font>
    <font>
      <b/>
      <u/>
      <sz val="12"/>
      <name val="Calibri"/>
      <family val="2"/>
      <scheme val="minor"/>
    </font>
    <font>
      <b/>
      <u/>
      <sz val="12"/>
      <color rgb="FFFF0000"/>
      <name val="Calibri"/>
      <family val="2"/>
      <scheme val="minor"/>
    </font>
    <font>
      <b/>
      <i/>
      <sz val="12"/>
      <color rgb="FFFF000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  <font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4"/>
      <name val="Calibri"/>
      <family val="2"/>
      <scheme val="minor"/>
    </font>
    <font>
      <b/>
      <u/>
      <sz val="14"/>
      <name val="Calibri"/>
      <family val="2"/>
      <scheme val="minor"/>
    </font>
    <font>
      <b/>
      <u/>
      <sz val="10"/>
      <name val="Calibri"/>
      <family val="2"/>
      <scheme val="minor"/>
    </font>
    <font>
      <sz val="8"/>
      <name val="Arial"/>
      <family val="2"/>
    </font>
    <font>
      <b/>
      <sz val="10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/>
      <top style="hair">
        <color auto="1"/>
      </top>
      <bottom style="thin">
        <color indexed="64"/>
      </bottom>
      <diagonal/>
    </border>
    <border>
      <left/>
      <right style="thin">
        <color auto="1"/>
      </right>
      <top style="hair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auto="1"/>
      </bottom>
      <diagonal/>
    </border>
    <border>
      <left/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151">
    <xf numFmtId="0" fontId="0" fillId="0" borderId="0" xfId="0"/>
    <xf numFmtId="0" fontId="5" fillId="0" borderId="0" xfId="0" applyFont="1"/>
    <xf numFmtId="0" fontId="6" fillId="0" borderId="0" xfId="2" applyFont="1" applyAlignment="1">
      <alignment vertical="center"/>
    </xf>
    <xf numFmtId="43" fontId="6" fillId="0" borderId="0" xfId="1" applyFont="1" applyFill="1" applyBorder="1" applyAlignment="1">
      <alignment vertical="center"/>
    </xf>
    <xf numFmtId="0" fontId="8" fillId="0" borderId="0" xfId="1" applyNumberFormat="1" applyFont="1" applyFill="1" applyBorder="1" applyAlignment="1">
      <alignment horizontal="center" vertical="center"/>
    </xf>
    <xf numFmtId="0" fontId="9" fillId="0" borderId="0" xfId="0" applyFont="1"/>
    <xf numFmtId="0" fontId="6" fillId="0" borderId="0" xfId="1" applyNumberFormat="1" applyFont="1" applyFill="1" applyBorder="1" applyAlignment="1">
      <alignment vertical="center"/>
    </xf>
    <xf numFmtId="0" fontId="7" fillId="0" borderId="0" xfId="2" applyFont="1" applyAlignment="1">
      <alignment vertical="center"/>
    </xf>
    <xf numFmtId="43" fontId="10" fillId="0" borderId="0" xfId="1" applyFont="1" applyFill="1" applyBorder="1" applyAlignment="1">
      <alignment vertical="center"/>
    </xf>
    <xf numFmtId="0" fontId="11" fillId="0" borderId="0" xfId="1" applyNumberFormat="1" applyFont="1" applyFill="1" applyBorder="1" applyAlignment="1">
      <alignment horizontal="center" vertical="center"/>
    </xf>
    <xf numFmtId="0" fontId="6" fillId="0" borderId="0" xfId="2" applyFont="1" applyAlignment="1">
      <alignment horizontal="left" vertical="center"/>
    </xf>
    <xf numFmtId="43" fontId="12" fillId="0" borderId="0" xfId="1" applyFont="1" applyFill="1" applyBorder="1" applyAlignment="1">
      <alignment horizontal="right" vertical="center"/>
    </xf>
    <xf numFmtId="43" fontId="12" fillId="0" borderId="0" xfId="1" applyFont="1" applyFill="1" applyBorder="1" applyAlignment="1">
      <alignment horizontal="left" vertical="center"/>
    </xf>
    <xf numFmtId="43" fontId="1" fillId="0" borderId="0" xfId="1" applyFont="1"/>
    <xf numFmtId="0" fontId="1" fillId="0" borderId="0" xfId="0" applyFont="1"/>
    <xf numFmtId="166" fontId="15" fillId="0" borderId="9" xfId="2" applyNumberFormat="1" applyFont="1" applyBorder="1" applyAlignment="1">
      <alignment vertical="center"/>
    </xf>
    <xf numFmtId="166" fontId="15" fillId="0" borderId="10" xfId="2" applyNumberFormat="1" applyFont="1" applyBorder="1" applyAlignment="1">
      <alignment vertical="center"/>
    </xf>
    <xf numFmtId="43" fontId="16" fillId="0" borderId="0" xfId="1" applyFont="1"/>
    <xf numFmtId="0" fontId="16" fillId="0" borderId="0" xfId="0" applyFont="1"/>
    <xf numFmtId="0" fontId="6" fillId="0" borderId="0" xfId="2" applyFont="1" applyAlignment="1">
      <alignment horizontal="right" vertical="center"/>
    </xf>
    <xf numFmtId="43" fontId="6" fillId="0" borderId="0" xfId="1" applyFont="1" applyFill="1" applyBorder="1" applyAlignment="1">
      <alignment horizontal="right" vertical="center"/>
    </xf>
    <xf numFmtId="43" fontId="17" fillId="0" borderId="0" xfId="1" applyFont="1" applyFill="1"/>
    <xf numFmtId="0" fontId="3" fillId="0" borderId="0" xfId="0" applyFont="1"/>
    <xf numFmtId="0" fontId="18" fillId="0" borderId="0" xfId="2" applyFont="1"/>
    <xf numFmtId="0" fontId="19" fillId="0" borderId="0" xfId="2" applyFont="1"/>
    <xf numFmtId="0" fontId="15" fillId="0" borderId="0" xfId="2" applyFont="1" applyAlignment="1">
      <alignment horizontal="right" vertical="center"/>
    </xf>
    <xf numFmtId="43" fontId="18" fillId="0" borderId="0" xfId="1" applyFont="1" applyFill="1" applyAlignment="1">
      <alignment horizontal="left"/>
    </xf>
    <xf numFmtId="43" fontId="19" fillId="0" borderId="0" xfId="1" applyFont="1" applyFill="1"/>
    <xf numFmtId="43" fontId="19" fillId="0" borderId="0" xfId="1" applyFont="1" applyFill="1" applyAlignment="1">
      <alignment horizontal="left"/>
    </xf>
    <xf numFmtId="43" fontId="20" fillId="0" borderId="0" xfId="1" applyFont="1" applyFill="1"/>
    <xf numFmtId="0" fontId="17" fillId="0" borderId="0" xfId="2" applyFont="1"/>
    <xf numFmtId="43" fontId="18" fillId="0" borderId="0" xfId="1" applyFont="1" applyFill="1" applyAlignment="1"/>
    <xf numFmtId="43" fontId="18" fillId="0" borderId="0" xfId="1" applyFont="1" applyFill="1"/>
    <xf numFmtId="0" fontId="2" fillId="0" borderId="0" xfId="1" applyNumberFormat="1" applyFont="1" applyAlignment="1">
      <alignment horizontal="center"/>
    </xf>
    <xf numFmtId="0" fontId="14" fillId="0" borderId="17" xfId="3" applyNumberFormat="1" applyFont="1" applyFill="1" applyBorder="1" applyAlignment="1">
      <alignment vertical="center" wrapText="1"/>
    </xf>
    <xf numFmtId="165" fontId="21" fillId="0" borderId="0" xfId="4" applyNumberFormat="1" applyFont="1" applyFill="1" applyBorder="1" applyAlignment="1">
      <alignment vertical="center"/>
    </xf>
    <xf numFmtId="0" fontId="14" fillId="0" borderId="18" xfId="3" applyNumberFormat="1" applyFont="1" applyFill="1" applyBorder="1" applyAlignment="1">
      <alignment vertical="center" wrapText="1"/>
    </xf>
    <xf numFmtId="0" fontId="14" fillId="0" borderId="19" xfId="3" applyNumberFormat="1" applyFont="1" applyFill="1" applyBorder="1" applyAlignment="1">
      <alignment vertical="center" wrapText="1"/>
    </xf>
    <xf numFmtId="0" fontId="14" fillId="0" borderId="18" xfId="3" applyNumberFormat="1" applyFont="1" applyFill="1" applyBorder="1" applyAlignment="1">
      <alignment wrapText="1"/>
    </xf>
    <xf numFmtId="166" fontId="22" fillId="4" borderId="0" xfId="0" applyNumberFormat="1" applyFont="1" applyFill="1" applyAlignment="1" applyProtection="1">
      <alignment vertical="center"/>
      <protection hidden="1"/>
    </xf>
    <xf numFmtId="170" fontId="15" fillId="0" borderId="6" xfId="1" applyNumberFormat="1" applyFont="1" applyFill="1" applyBorder="1" applyAlignment="1">
      <alignment vertical="center"/>
    </xf>
    <xf numFmtId="43" fontId="13" fillId="2" borderId="20" xfId="1" applyFont="1" applyFill="1" applyBorder="1" applyAlignment="1">
      <alignment horizontal="center" vertical="center" wrapText="1"/>
    </xf>
    <xf numFmtId="0" fontId="14" fillId="0" borderId="14" xfId="3" applyNumberFormat="1" applyFont="1" applyFill="1" applyBorder="1" applyAlignment="1">
      <alignment vertical="center" wrapText="1"/>
    </xf>
    <xf numFmtId="173" fontId="1" fillId="0" borderId="0" xfId="1" applyNumberFormat="1" applyFont="1"/>
    <xf numFmtId="0" fontId="14" fillId="0" borderId="0" xfId="3" applyNumberFormat="1" applyFont="1" applyFill="1" applyBorder="1" applyAlignment="1">
      <alignment horizontal="left" wrapText="1"/>
    </xf>
    <xf numFmtId="0" fontId="14" fillId="0" borderId="26" xfId="3" applyNumberFormat="1" applyFont="1" applyFill="1" applyBorder="1" applyAlignment="1">
      <alignment vertical="center" wrapText="1"/>
    </xf>
    <xf numFmtId="0" fontId="14" fillId="0" borderId="13" xfId="3" applyNumberFormat="1" applyFont="1" applyFill="1" applyBorder="1" applyAlignment="1">
      <alignment wrapText="1"/>
    </xf>
    <xf numFmtId="0" fontId="14" fillId="0" borderId="0" xfId="3" applyNumberFormat="1" applyFont="1" applyFill="1" applyBorder="1" applyAlignment="1">
      <alignment vertical="center" wrapText="1"/>
    </xf>
    <xf numFmtId="0" fontId="14" fillId="0" borderId="0" xfId="3" applyNumberFormat="1" applyFont="1" applyFill="1" applyBorder="1" applyAlignment="1">
      <alignment horizontal="center" wrapText="1"/>
    </xf>
    <xf numFmtId="0" fontId="13" fillId="0" borderId="19" xfId="3" applyNumberFormat="1" applyFont="1" applyFill="1" applyBorder="1" applyAlignment="1">
      <alignment vertical="center"/>
    </xf>
    <xf numFmtId="0" fontId="14" fillId="0" borderId="13" xfId="3" applyNumberFormat="1" applyFont="1" applyFill="1" applyBorder="1" applyAlignment="1">
      <alignment horizontal="left" wrapText="1"/>
    </xf>
    <xf numFmtId="0" fontId="14" fillId="0" borderId="26" xfId="3" applyNumberFormat="1" applyFont="1" applyFill="1" applyBorder="1" applyAlignment="1">
      <alignment horizontal="center" wrapText="1"/>
    </xf>
    <xf numFmtId="43" fontId="13" fillId="0" borderId="4" xfId="3" applyFont="1" applyFill="1" applyBorder="1" applyAlignment="1">
      <alignment vertical="center" wrapText="1"/>
    </xf>
    <xf numFmtId="43" fontId="1" fillId="0" borderId="4" xfId="1" applyFont="1" applyBorder="1"/>
    <xf numFmtId="43" fontId="1" fillId="0" borderId="5" xfId="1" applyFont="1" applyBorder="1"/>
    <xf numFmtId="0" fontId="18" fillId="0" borderId="0" xfId="2" applyFont="1" applyAlignment="1">
      <alignment horizontal="left"/>
    </xf>
    <xf numFmtId="0" fontId="14" fillId="0" borderId="0" xfId="3" applyNumberFormat="1" applyFont="1" applyFill="1" applyBorder="1" applyAlignment="1">
      <alignment vertical="center"/>
    </xf>
    <xf numFmtId="0" fontId="14" fillId="0" borderId="25" xfId="3" applyNumberFormat="1" applyFont="1" applyFill="1" applyBorder="1" applyAlignment="1">
      <alignment horizontal="left" vertical="center" wrapText="1"/>
    </xf>
    <xf numFmtId="0" fontId="14" fillId="0" borderId="0" xfId="2" applyFont="1" applyAlignment="1">
      <alignment horizontal="right" vertical="center"/>
    </xf>
    <xf numFmtId="0" fontId="14" fillId="0" borderId="0" xfId="2" applyFont="1" applyAlignment="1">
      <alignment horizontal="left" vertical="center"/>
    </xf>
    <xf numFmtId="0" fontId="14" fillId="0" borderId="21" xfId="3" applyNumberFormat="1" applyFont="1" applyFill="1" applyBorder="1" applyAlignment="1">
      <alignment horizontal="left" vertical="center" wrapText="1"/>
    </xf>
    <xf numFmtId="43" fontId="13" fillId="0" borderId="5" xfId="3" applyFont="1" applyFill="1" applyBorder="1" applyAlignment="1">
      <alignment horizontal="center" vertical="center"/>
    </xf>
    <xf numFmtId="43" fontId="13" fillId="0" borderId="1" xfId="3" applyFont="1" applyFill="1" applyBorder="1" applyAlignment="1">
      <alignment vertical="center" wrapText="1"/>
    </xf>
    <xf numFmtId="173" fontId="15" fillId="0" borderId="6" xfId="1" applyNumberFormat="1" applyFont="1" applyFill="1" applyBorder="1" applyAlignment="1">
      <alignment vertical="center"/>
    </xf>
    <xf numFmtId="1" fontId="13" fillId="0" borderId="14" xfId="2" applyNumberFormat="1" applyFont="1" applyBorder="1" applyAlignment="1">
      <alignment horizontal="center" vertical="center"/>
    </xf>
    <xf numFmtId="172" fontId="14" fillId="0" borderId="0" xfId="2" applyNumberFormat="1" applyFont="1" applyAlignment="1">
      <alignment horizontal="center" vertical="center"/>
    </xf>
    <xf numFmtId="0" fontId="3" fillId="0" borderId="0" xfId="0" applyFont="1" applyAlignment="1">
      <alignment horizontal="center"/>
    </xf>
    <xf numFmtId="2" fontId="3" fillId="0" borderId="0" xfId="0" applyNumberFormat="1" applyFont="1" applyAlignment="1">
      <alignment horizontal="center" wrapText="1"/>
    </xf>
    <xf numFmtId="166" fontId="3" fillId="0" borderId="0" xfId="0" applyNumberFormat="1" applyFont="1" applyAlignment="1">
      <alignment horizontal="center" wrapText="1"/>
    </xf>
    <xf numFmtId="0" fontId="14" fillId="0" borderId="0" xfId="3" applyNumberFormat="1" applyFont="1" applyFill="1" applyBorder="1" applyAlignment="1">
      <alignment horizontal="left" vertical="center" wrapText="1"/>
    </xf>
    <xf numFmtId="0" fontId="14" fillId="0" borderId="26" xfId="3" applyNumberFormat="1" applyFont="1" applyFill="1" applyBorder="1" applyAlignment="1">
      <alignment horizontal="right" vertical="center" wrapText="1"/>
    </xf>
    <xf numFmtId="0" fontId="14" fillId="0" borderId="0" xfId="3" applyNumberFormat="1" applyFont="1" applyFill="1" applyBorder="1" applyAlignment="1">
      <alignment horizontal="right" vertical="center" wrapText="1"/>
    </xf>
    <xf numFmtId="0" fontId="14" fillId="0" borderId="17" xfId="3" applyNumberFormat="1" applyFont="1" applyFill="1" applyBorder="1" applyAlignment="1">
      <alignment wrapText="1"/>
    </xf>
    <xf numFmtId="0" fontId="14" fillId="0" borderId="0" xfId="3" applyNumberFormat="1" applyFont="1" applyFill="1" applyBorder="1" applyAlignment="1">
      <alignment wrapText="1"/>
    </xf>
    <xf numFmtId="0" fontId="14" fillId="0" borderId="26" xfId="3" applyNumberFormat="1" applyFont="1" applyFill="1" applyBorder="1" applyAlignment="1">
      <alignment wrapText="1"/>
    </xf>
    <xf numFmtId="0" fontId="14" fillId="0" borderId="25" xfId="3" applyNumberFormat="1" applyFont="1" applyFill="1" applyBorder="1" applyAlignment="1">
      <alignment horizontal="left" wrapText="1"/>
    </xf>
    <xf numFmtId="0" fontId="14" fillId="0" borderId="0" xfId="3" applyNumberFormat="1" applyFont="1" applyFill="1" applyBorder="1" applyAlignment="1">
      <alignment horizontal="center" vertical="center" wrapText="1"/>
    </xf>
    <xf numFmtId="0" fontId="14" fillId="0" borderId="26" xfId="3" applyNumberFormat="1" applyFont="1" applyFill="1" applyBorder="1" applyAlignment="1">
      <alignment horizontal="left" vertical="center" wrapText="1"/>
    </xf>
    <xf numFmtId="0" fontId="14" fillId="0" borderId="17" xfId="3" applyNumberFormat="1" applyFont="1" applyFill="1" applyBorder="1" applyAlignment="1">
      <alignment horizontal="center" vertical="center" wrapText="1"/>
    </xf>
    <xf numFmtId="0" fontId="14" fillId="0" borderId="14" xfId="3" applyNumberFormat="1" applyFont="1" applyFill="1" applyBorder="1" applyAlignment="1">
      <alignment vertical="top" wrapText="1"/>
    </xf>
    <xf numFmtId="0" fontId="14" fillId="0" borderId="13" xfId="3" applyNumberFormat="1" applyFont="1" applyFill="1" applyBorder="1" applyAlignment="1">
      <alignment horizontal="center" vertical="center" wrapText="1"/>
    </xf>
    <xf numFmtId="0" fontId="14" fillId="0" borderId="17" xfId="3" applyNumberFormat="1" applyFont="1" applyFill="1" applyBorder="1" applyAlignment="1">
      <alignment horizontal="right" vertical="center" wrapText="1"/>
    </xf>
    <xf numFmtId="0" fontId="14" fillId="0" borderId="0" xfId="3" applyNumberFormat="1" applyFont="1" applyFill="1" applyBorder="1" applyAlignment="1">
      <alignment horizontal="center" vertical="center"/>
    </xf>
    <xf numFmtId="0" fontId="14" fillId="0" borderId="0" xfId="3" applyNumberFormat="1" applyFont="1" applyFill="1" applyBorder="1" applyAlignment="1">
      <alignment horizontal="right" wrapText="1"/>
    </xf>
    <xf numFmtId="0" fontId="14" fillId="0" borderId="21" xfId="3" applyNumberFormat="1" applyFont="1" applyFill="1" applyBorder="1" applyAlignment="1">
      <alignment vertical="center" wrapText="1"/>
    </xf>
    <xf numFmtId="0" fontId="24" fillId="3" borderId="11" xfId="0" applyFont="1" applyFill="1" applyBorder="1" applyAlignment="1">
      <alignment horizontal="center" vertical="center" wrapText="1"/>
    </xf>
    <xf numFmtId="166" fontId="6" fillId="4" borderId="15" xfId="0" applyNumberFormat="1" applyFont="1" applyFill="1" applyBorder="1" applyAlignment="1" applyProtection="1">
      <alignment horizontal="center" vertical="center"/>
      <protection hidden="1"/>
    </xf>
    <xf numFmtId="2" fontId="24" fillId="0" borderId="16" xfId="0" applyNumberFormat="1" applyFont="1" applyBorder="1" applyAlignment="1">
      <alignment horizontal="center" wrapText="1"/>
    </xf>
    <xf numFmtId="166" fontId="24" fillId="0" borderId="16" xfId="0" applyNumberFormat="1" applyFont="1" applyBorder="1" applyAlignment="1">
      <alignment horizontal="center" wrapText="1"/>
    </xf>
    <xf numFmtId="43" fontId="13" fillId="0" borderId="4" xfId="3" applyFont="1" applyFill="1" applyBorder="1" applyAlignment="1">
      <alignment horizontal="center" vertical="center" wrapText="1"/>
    </xf>
    <xf numFmtId="0" fontId="14" fillId="0" borderId="26" xfId="3" applyNumberFormat="1" applyFont="1" applyFill="1" applyBorder="1" applyAlignment="1">
      <alignment horizontal="left" vertical="center" wrapText="1"/>
    </xf>
    <xf numFmtId="0" fontId="14" fillId="0" borderId="17" xfId="3" applyNumberFormat="1" applyFont="1" applyFill="1" applyBorder="1" applyAlignment="1">
      <alignment horizontal="right" vertical="center" wrapText="1"/>
    </xf>
    <xf numFmtId="0" fontId="14" fillId="0" borderId="0" xfId="3" applyNumberFormat="1" applyFont="1" applyFill="1" applyBorder="1" applyAlignment="1">
      <alignment horizontal="center" vertical="center" wrapText="1"/>
    </xf>
    <xf numFmtId="0" fontId="14" fillId="0" borderId="14" xfId="3" applyNumberFormat="1" applyFont="1" applyFill="1" applyBorder="1" applyAlignment="1">
      <alignment horizontal="center" vertical="center" wrapText="1"/>
    </xf>
    <xf numFmtId="0" fontId="14" fillId="0" borderId="13" xfId="3" applyNumberFormat="1" applyFont="1" applyFill="1" applyBorder="1" applyAlignment="1">
      <alignment horizontal="center" vertical="center"/>
    </xf>
    <xf numFmtId="0" fontId="14" fillId="0" borderId="13" xfId="3" applyNumberFormat="1" applyFont="1" applyFill="1" applyBorder="1" applyAlignment="1">
      <alignment horizontal="center"/>
    </xf>
    <xf numFmtId="43" fontId="14" fillId="0" borderId="11" xfId="1" applyFont="1" applyFill="1" applyBorder="1" applyAlignment="1">
      <alignment vertical="center" wrapText="1"/>
    </xf>
    <xf numFmtId="43" fontId="14" fillId="0" borderId="12" xfId="1" applyFont="1" applyFill="1" applyBorder="1" applyAlignment="1">
      <alignment vertical="center" wrapText="1"/>
    </xf>
    <xf numFmtId="43" fontId="14" fillId="0" borderId="7" xfId="1" applyFont="1" applyFill="1" applyBorder="1" applyAlignment="1">
      <alignment vertical="center" wrapText="1"/>
    </xf>
    <xf numFmtId="43" fontId="14" fillId="0" borderId="11" xfId="1" applyFont="1" applyFill="1" applyBorder="1" applyAlignment="1">
      <alignment horizontal="center" vertical="center" wrapText="1"/>
    </xf>
    <xf numFmtId="43" fontId="14" fillId="0" borderId="12" xfId="1" applyFont="1" applyFill="1" applyBorder="1" applyAlignment="1">
      <alignment horizontal="center" vertical="center" wrapText="1"/>
    </xf>
    <xf numFmtId="166" fontId="2" fillId="0" borderId="11" xfId="1" applyNumberFormat="1" applyFont="1" applyFill="1" applyBorder="1" applyAlignment="1">
      <alignment vertical="center" wrapText="1"/>
    </xf>
    <xf numFmtId="166" fontId="2" fillId="0" borderId="12" xfId="1" applyNumberFormat="1" applyFont="1" applyFill="1" applyBorder="1" applyAlignment="1">
      <alignment vertical="center" wrapText="1"/>
    </xf>
    <xf numFmtId="43" fontId="14" fillId="0" borderId="7" xfId="1" applyFont="1" applyFill="1" applyBorder="1" applyAlignment="1">
      <alignment horizontal="center" vertical="center" wrapText="1"/>
    </xf>
    <xf numFmtId="166" fontId="2" fillId="0" borderId="11" xfId="1" applyNumberFormat="1" applyFont="1" applyFill="1" applyBorder="1" applyAlignment="1">
      <alignment horizontal="center" vertical="center" wrapText="1"/>
    </xf>
    <xf numFmtId="166" fontId="2" fillId="0" borderId="12" xfId="1" applyNumberFormat="1" applyFont="1" applyFill="1" applyBorder="1" applyAlignment="1">
      <alignment horizontal="center" vertical="center" wrapText="1"/>
    </xf>
    <xf numFmtId="166" fontId="2" fillId="0" borderId="7" xfId="1" applyNumberFormat="1" applyFont="1" applyFill="1" applyBorder="1" applyAlignment="1">
      <alignment horizontal="center" vertical="center" wrapText="1"/>
    </xf>
    <xf numFmtId="0" fontId="14" fillId="0" borderId="0" xfId="3" applyNumberFormat="1" applyFont="1" applyFill="1" applyBorder="1" applyAlignment="1">
      <alignment horizontal="right" vertical="center" wrapText="1"/>
    </xf>
    <xf numFmtId="169" fontId="6" fillId="0" borderId="35" xfId="0" applyNumberFormat="1" applyFont="1" applyBorder="1" applyAlignment="1" applyProtection="1">
      <alignment horizontal="center" vertical="center"/>
      <protection hidden="1"/>
    </xf>
    <xf numFmtId="169" fontId="6" fillId="0" borderId="36" xfId="0" applyNumberFormat="1" applyFont="1" applyBorder="1" applyAlignment="1" applyProtection="1">
      <alignment horizontal="center" vertical="center"/>
      <protection hidden="1"/>
    </xf>
    <xf numFmtId="0" fontId="14" fillId="0" borderId="11" xfId="2" applyFont="1" applyBorder="1" applyAlignment="1">
      <alignment horizontal="center" vertical="center" wrapText="1"/>
    </xf>
    <xf numFmtId="0" fontId="14" fillId="0" borderId="12" xfId="2" applyFont="1" applyBorder="1" applyAlignment="1">
      <alignment horizontal="center" vertical="center" wrapText="1"/>
    </xf>
    <xf numFmtId="0" fontId="14" fillId="0" borderId="7" xfId="2" applyFont="1" applyBorder="1" applyAlignment="1">
      <alignment horizontal="center" vertical="center" wrapText="1"/>
    </xf>
    <xf numFmtId="171" fontId="14" fillId="0" borderId="11" xfId="2" applyNumberFormat="1" applyFont="1" applyBorder="1" applyAlignment="1">
      <alignment horizontal="center" vertical="center" wrapText="1"/>
    </xf>
    <xf numFmtId="171" fontId="14" fillId="0" borderId="12" xfId="2" applyNumberFormat="1" applyFont="1" applyBorder="1" applyAlignment="1">
      <alignment horizontal="center" vertical="center" wrapText="1"/>
    </xf>
    <xf numFmtId="166" fontId="2" fillId="0" borderId="7" xfId="1" applyNumberFormat="1" applyFont="1" applyFill="1" applyBorder="1" applyAlignment="1">
      <alignment vertical="center" wrapText="1"/>
    </xf>
    <xf numFmtId="0" fontId="15" fillId="0" borderId="8" xfId="2" applyFont="1" applyBorder="1" applyAlignment="1">
      <alignment horizontal="center" vertical="center"/>
    </xf>
    <xf numFmtId="0" fontId="15" fillId="0" borderId="9" xfId="2" applyFont="1" applyBorder="1" applyAlignment="1">
      <alignment horizontal="center" vertical="center"/>
    </xf>
    <xf numFmtId="0" fontId="15" fillId="0" borderId="10" xfId="2" applyFont="1" applyBorder="1" applyAlignment="1">
      <alignment horizontal="center" vertical="center"/>
    </xf>
    <xf numFmtId="1" fontId="14" fillId="0" borderId="11" xfId="3" applyNumberFormat="1" applyFont="1" applyFill="1" applyBorder="1" applyAlignment="1">
      <alignment horizontal="center" vertical="center"/>
    </xf>
    <xf numFmtId="1" fontId="14" fillId="0" borderId="12" xfId="3" applyNumberFormat="1" applyFont="1" applyFill="1" applyBorder="1" applyAlignment="1">
      <alignment horizontal="center" vertical="center"/>
    </xf>
    <xf numFmtId="1" fontId="14" fillId="0" borderId="7" xfId="3" applyNumberFormat="1" applyFont="1" applyFill="1" applyBorder="1" applyAlignment="1">
      <alignment horizontal="center" vertical="center"/>
    </xf>
    <xf numFmtId="165" fontId="13" fillId="0" borderId="11" xfId="3" applyNumberFormat="1" applyFont="1" applyFill="1" applyBorder="1" applyAlignment="1">
      <alignment horizontal="center" vertical="center" wrapText="1"/>
    </xf>
    <xf numFmtId="165" fontId="13" fillId="0" borderId="12" xfId="3" applyNumberFormat="1" applyFont="1" applyFill="1" applyBorder="1" applyAlignment="1">
      <alignment horizontal="center" vertical="center" wrapText="1"/>
    </xf>
    <xf numFmtId="165" fontId="13" fillId="0" borderId="7" xfId="3" applyNumberFormat="1" applyFont="1" applyFill="1" applyBorder="1" applyAlignment="1">
      <alignment horizontal="center" vertical="center" wrapText="1"/>
    </xf>
    <xf numFmtId="167" fontId="14" fillId="0" borderId="11" xfId="2" applyNumberFormat="1" applyFont="1" applyBorder="1" applyAlignment="1">
      <alignment horizontal="center" vertical="center"/>
    </xf>
    <xf numFmtId="167" fontId="14" fillId="0" borderId="12" xfId="2" applyNumberFormat="1" applyFont="1" applyBorder="1" applyAlignment="1">
      <alignment horizontal="center" vertical="center"/>
    </xf>
    <xf numFmtId="167" fontId="14" fillId="0" borderId="7" xfId="2" applyNumberFormat="1" applyFont="1" applyBorder="1" applyAlignment="1">
      <alignment horizontal="center" vertical="center"/>
    </xf>
    <xf numFmtId="0" fontId="24" fillId="0" borderId="31" xfId="0" applyFont="1" applyBorder="1" applyAlignment="1">
      <alignment horizontal="center"/>
    </xf>
    <xf numFmtId="0" fontId="24" fillId="0" borderId="32" xfId="0" applyFont="1" applyBorder="1" applyAlignment="1">
      <alignment horizontal="center"/>
    </xf>
    <xf numFmtId="0" fontId="24" fillId="3" borderId="33" xfId="0" applyFont="1" applyFill="1" applyBorder="1" applyAlignment="1">
      <alignment horizontal="center" vertical="center" wrapText="1"/>
    </xf>
    <xf numFmtId="0" fontId="24" fillId="3" borderId="34" xfId="0" applyFont="1" applyFill="1" applyBorder="1" applyAlignment="1">
      <alignment horizontal="center" vertical="center" wrapText="1"/>
    </xf>
    <xf numFmtId="171" fontId="14" fillId="0" borderId="7" xfId="2" applyNumberFormat="1" applyFont="1" applyBorder="1" applyAlignment="1">
      <alignment horizontal="center" vertical="center" wrapText="1"/>
    </xf>
    <xf numFmtId="43" fontId="13" fillId="2" borderId="2" xfId="1" applyFont="1" applyFill="1" applyBorder="1" applyAlignment="1">
      <alignment horizontal="center" vertical="center" wrapText="1"/>
    </xf>
    <xf numFmtId="43" fontId="13" fillId="2" borderId="24" xfId="1" applyFont="1" applyFill="1" applyBorder="1" applyAlignment="1">
      <alignment horizontal="center" vertical="center" wrapText="1"/>
    </xf>
    <xf numFmtId="43" fontId="13" fillId="2" borderId="1" xfId="1" applyFont="1" applyFill="1" applyBorder="1" applyAlignment="1">
      <alignment horizontal="center" vertical="center" wrapText="1"/>
    </xf>
    <xf numFmtId="43" fontId="13" fillId="2" borderId="20" xfId="1" applyFont="1" applyFill="1" applyBorder="1" applyAlignment="1">
      <alignment horizontal="center" vertical="center" wrapText="1"/>
    </xf>
    <xf numFmtId="43" fontId="13" fillId="2" borderId="27" xfId="1" applyFont="1" applyFill="1" applyBorder="1" applyAlignment="1">
      <alignment horizontal="center" vertical="center" wrapText="1"/>
    </xf>
    <xf numFmtId="43" fontId="13" fillId="2" borderId="29" xfId="1" applyFont="1" applyFill="1" applyBorder="1" applyAlignment="1">
      <alignment horizontal="center" vertical="center" wrapText="1"/>
    </xf>
    <xf numFmtId="43" fontId="13" fillId="2" borderId="28" xfId="1" applyFont="1" applyFill="1" applyBorder="1" applyAlignment="1">
      <alignment horizontal="center" vertical="center" wrapText="1"/>
    </xf>
    <xf numFmtId="43" fontId="13" fillId="2" borderId="30" xfId="1" applyFont="1" applyFill="1" applyBorder="1" applyAlignment="1">
      <alignment horizontal="center" vertical="center" wrapText="1"/>
    </xf>
    <xf numFmtId="0" fontId="23" fillId="0" borderId="0" xfId="0" applyFont="1" applyAlignment="1">
      <alignment horizontal="center"/>
    </xf>
    <xf numFmtId="43" fontId="13" fillId="2" borderId="22" xfId="3" applyFont="1" applyFill="1" applyBorder="1" applyAlignment="1">
      <alignment horizontal="center" vertical="center" wrapText="1"/>
    </xf>
    <xf numFmtId="43" fontId="13" fillId="2" borderId="23" xfId="3" applyFont="1" applyFill="1" applyBorder="1" applyAlignment="1">
      <alignment horizontal="center" vertical="center" wrapText="1"/>
    </xf>
    <xf numFmtId="43" fontId="13" fillId="2" borderId="1" xfId="3" applyFont="1" applyFill="1" applyBorder="1" applyAlignment="1">
      <alignment horizontal="center" vertical="center" wrapText="1"/>
    </xf>
    <xf numFmtId="43" fontId="13" fillId="2" borderId="20" xfId="3" applyFont="1" applyFill="1" applyBorder="1" applyAlignment="1">
      <alignment horizontal="center" vertical="center" wrapText="1"/>
    </xf>
    <xf numFmtId="43" fontId="13" fillId="2" borderId="2" xfId="3" applyFont="1" applyFill="1" applyBorder="1" applyAlignment="1">
      <alignment horizontal="center" vertical="center" wrapText="1"/>
    </xf>
    <xf numFmtId="43" fontId="13" fillId="2" borderId="24" xfId="3" applyFont="1" applyFill="1" applyBorder="1" applyAlignment="1">
      <alignment horizontal="center" vertical="center" wrapText="1"/>
    </xf>
    <xf numFmtId="43" fontId="13" fillId="2" borderId="3" xfId="1" applyFont="1" applyFill="1" applyBorder="1" applyAlignment="1">
      <alignment horizontal="center" vertical="center"/>
    </xf>
    <xf numFmtId="43" fontId="13" fillId="2" borderId="4" xfId="1" applyFont="1" applyFill="1" applyBorder="1" applyAlignment="1">
      <alignment horizontal="center" vertical="center"/>
    </xf>
    <xf numFmtId="43" fontId="13" fillId="2" borderId="5" xfId="1" applyFont="1" applyFill="1" applyBorder="1" applyAlignment="1">
      <alignment horizontal="center" vertical="center"/>
    </xf>
  </cellXfs>
  <cellStyles count="5">
    <cellStyle name="Comma" xfId="1" builtinId="3"/>
    <cellStyle name="Comma 2 2" xfId="3" xr:uid="{00000000-0005-0000-0000-000002000000}"/>
    <cellStyle name="Comma 3" xfId="4" xr:uid="{00000000-0005-0000-0000-000003000000}"/>
    <cellStyle name="Normal" xfId="0" builtinId="0"/>
    <cellStyle name="Normal 2" xfId="2" xr:uid="{00000000-0005-0000-0000-000005000000}"/>
  </cellStyles>
  <dxfs count="5"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  <dxf>
      <font>
        <condense val="0"/>
        <extend val="0"/>
        <color indexed="9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externalLink" Target="externalLinks/externalLink2.xml"/><Relationship Id="rId7" Type="http://schemas.openxmlformats.org/officeDocument/2006/relationships/styles" Target="style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20</xdr:col>
      <xdr:colOff>176173</xdr:colOff>
      <xdr:row>42</xdr:row>
      <xdr:rowOff>10028</xdr:rowOff>
    </xdr:from>
    <xdr:to>
      <xdr:col>21</xdr:col>
      <xdr:colOff>751974</xdr:colOff>
      <xdr:row>45</xdr:row>
      <xdr:rowOff>23635</xdr:rowOff>
    </xdr:to>
    <xdr:sp macro="" textlink="">
      <xdr:nvSpPr>
        <xdr:cNvPr id="2" name="Freeform 62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 flipH="1">
          <a:off x="14964989" y="7640054"/>
          <a:ext cx="1016959" cy="735502"/>
        </a:xfrm>
        <a:custGeom>
          <a:avLst/>
          <a:gdLst>
            <a:gd name="connsiteX0" fmla="*/ 238125 w 2214562"/>
            <a:gd name="connsiteY0" fmla="*/ 333375 h 1809750"/>
            <a:gd name="connsiteX1" fmla="*/ 0 w 2214562"/>
            <a:gd name="connsiteY1" fmla="*/ 214313 h 1809750"/>
            <a:gd name="connsiteX2" fmla="*/ 0 w 2214562"/>
            <a:gd name="connsiteY2" fmla="*/ 0 h 1809750"/>
            <a:gd name="connsiteX3" fmla="*/ 2214562 w 2214562"/>
            <a:gd name="connsiteY3" fmla="*/ 0 h 1809750"/>
            <a:gd name="connsiteX4" fmla="*/ 2214562 w 2214562"/>
            <a:gd name="connsiteY4" fmla="*/ 1809750 h 1809750"/>
            <a:gd name="connsiteX5" fmla="*/ 0 w 2214562"/>
            <a:gd name="connsiteY5" fmla="*/ 1809750 h 1809750"/>
            <a:gd name="connsiteX6" fmla="*/ 0 w 2214562"/>
            <a:gd name="connsiteY6" fmla="*/ 0 h 1809750"/>
            <a:gd name="connsiteX7" fmla="*/ 309562 w 2214562"/>
            <a:gd name="connsiteY7" fmla="*/ 0 h 1809750"/>
            <a:gd name="connsiteX8" fmla="*/ 523875 w 2214562"/>
            <a:gd name="connsiteY8" fmla="*/ 166688 h 18097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2214562" h="1809750">
              <a:moveTo>
                <a:pt x="238125" y="333375"/>
              </a:moveTo>
              <a:lnTo>
                <a:pt x="0" y="214313"/>
              </a:lnTo>
              <a:lnTo>
                <a:pt x="0" y="0"/>
              </a:lnTo>
              <a:lnTo>
                <a:pt x="2214562" y="0"/>
              </a:lnTo>
              <a:lnTo>
                <a:pt x="2214562" y="1809750"/>
              </a:lnTo>
              <a:lnTo>
                <a:pt x="0" y="1809750"/>
              </a:lnTo>
              <a:lnTo>
                <a:pt x="0" y="0"/>
              </a:lnTo>
              <a:lnTo>
                <a:pt x="309562" y="0"/>
              </a:lnTo>
              <a:lnTo>
                <a:pt x="523875" y="166688"/>
              </a:lnTo>
            </a:path>
          </a:pathLst>
        </a:custGeom>
        <a:ln w="381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</xdr:txBody>
    </xdr:sp>
    <xdr:clientData/>
  </xdr:twoCellAnchor>
  <xdr:twoCellAnchor>
    <xdr:from>
      <xdr:col>21</xdr:col>
      <xdr:colOff>100263</xdr:colOff>
      <xdr:row>8</xdr:row>
      <xdr:rowOff>50131</xdr:rowOff>
    </xdr:from>
    <xdr:to>
      <xdr:col>21</xdr:col>
      <xdr:colOff>145984</xdr:colOff>
      <xdr:row>12</xdr:row>
      <xdr:rowOff>34589</xdr:rowOff>
    </xdr:to>
    <xdr:sp macro="" textlink="">
      <xdr:nvSpPr>
        <xdr:cNvPr id="37" name="Freeform 85">
          <a:extLst>
            <a:ext uri="{FF2B5EF4-FFF2-40B4-BE49-F238E27FC236}">
              <a16:creationId xmlns:a16="http://schemas.microsoft.com/office/drawing/2014/main" id="{00000000-0008-0000-0100-000025000000}"/>
            </a:ext>
          </a:extLst>
        </xdr:cNvPr>
        <xdr:cNvSpPr/>
      </xdr:nvSpPr>
      <xdr:spPr>
        <a:xfrm rot="16200000">
          <a:off x="15019974" y="2475947"/>
          <a:ext cx="666247" cy="45721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21</xdr:col>
      <xdr:colOff>83791</xdr:colOff>
      <xdr:row>8</xdr:row>
      <xdr:rowOff>40106</xdr:rowOff>
    </xdr:from>
    <xdr:to>
      <xdr:col>21</xdr:col>
      <xdr:colOff>641685</xdr:colOff>
      <xdr:row>10</xdr:row>
      <xdr:rowOff>50132</xdr:rowOff>
    </xdr:to>
    <xdr:sp macro="" textlink="">
      <xdr:nvSpPr>
        <xdr:cNvPr id="38" name="Freeform 85">
          <a:extLst>
            <a:ext uri="{FF2B5EF4-FFF2-40B4-BE49-F238E27FC236}">
              <a16:creationId xmlns:a16="http://schemas.microsoft.com/office/drawing/2014/main" id="{00000000-0008-0000-0100-000026000000}"/>
            </a:ext>
          </a:extLst>
        </xdr:cNvPr>
        <xdr:cNvSpPr/>
      </xdr:nvSpPr>
      <xdr:spPr>
        <a:xfrm>
          <a:off x="15313765" y="2155659"/>
          <a:ext cx="557894" cy="350920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20</xdr:col>
      <xdr:colOff>150395</xdr:colOff>
      <xdr:row>12</xdr:row>
      <xdr:rowOff>10026</xdr:rowOff>
    </xdr:from>
    <xdr:to>
      <xdr:col>21</xdr:col>
      <xdr:colOff>123990</xdr:colOff>
      <xdr:row>13</xdr:row>
      <xdr:rowOff>0</xdr:rowOff>
    </xdr:to>
    <xdr:sp macro="" textlink="">
      <xdr:nvSpPr>
        <xdr:cNvPr id="39" name="Freeform 85">
          <a:extLst>
            <a:ext uri="{FF2B5EF4-FFF2-40B4-BE49-F238E27FC236}">
              <a16:creationId xmlns:a16="http://schemas.microsoft.com/office/drawing/2014/main" id="{00000000-0008-0000-0100-000027000000}"/>
            </a:ext>
          </a:extLst>
        </xdr:cNvPr>
        <xdr:cNvSpPr/>
      </xdr:nvSpPr>
      <xdr:spPr>
        <a:xfrm>
          <a:off x="14939211" y="2807368"/>
          <a:ext cx="414753" cy="160421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21</xdr:col>
      <xdr:colOff>55853</xdr:colOff>
      <xdr:row>46</xdr:row>
      <xdr:rowOff>165435</xdr:rowOff>
    </xdr:from>
    <xdr:to>
      <xdr:col>21</xdr:col>
      <xdr:colOff>571498</xdr:colOff>
      <xdr:row>49</xdr:row>
      <xdr:rowOff>159491</xdr:rowOff>
    </xdr:to>
    <xdr:sp macro="" textlink="">
      <xdr:nvSpPr>
        <xdr:cNvPr id="43" name="Freeform 62">
          <a:extLst>
            <a:ext uri="{FF2B5EF4-FFF2-40B4-BE49-F238E27FC236}">
              <a16:creationId xmlns:a16="http://schemas.microsoft.com/office/drawing/2014/main" id="{00000000-0008-0000-0100-00002B000000}"/>
            </a:ext>
          </a:extLst>
        </xdr:cNvPr>
        <xdr:cNvSpPr/>
      </xdr:nvSpPr>
      <xdr:spPr>
        <a:xfrm flipH="1">
          <a:off x="15285827" y="8757988"/>
          <a:ext cx="515645" cy="505398"/>
        </a:xfrm>
        <a:custGeom>
          <a:avLst/>
          <a:gdLst>
            <a:gd name="connsiteX0" fmla="*/ 238125 w 2214562"/>
            <a:gd name="connsiteY0" fmla="*/ 333375 h 1809750"/>
            <a:gd name="connsiteX1" fmla="*/ 0 w 2214562"/>
            <a:gd name="connsiteY1" fmla="*/ 214313 h 1809750"/>
            <a:gd name="connsiteX2" fmla="*/ 0 w 2214562"/>
            <a:gd name="connsiteY2" fmla="*/ 0 h 1809750"/>
            <a:gd name="connsiteX3" fmla="*/ 2214562 w 2214562"/>
            <a:gd name="connsiteY3" fmla="*/ 0 h 1809750"/>
            <a:gd name="connsiteX4" fmla="*/ 2214562 w 2214562"/>
            <a:gd name="connsiteY4" fmla="*/ 1809750 h 1809750"/>
            <a:gd name="connsiteX5" fmla="*/ 0 w 2214562"/>
            <a:gd name="connsiteY5" fmla="*/ 1809750 h 1809750"/>
            <a:gd name="connsiteX6" fmla="*/ 0 w 2214562"/>
            <a:gd name="connsiteY6" fmla="*/ 0 h 1809750"/>
            <a:gd name="connsiteX7" fmla="*/ 309562 w 2214562"/>
            <a:gd name="connsiteY7" fmla="*/ 0 h 1809750"/>
            <a:gd name="connsiteX8" fmla="*/ 523875 w 2214562"/>
            <a:gd name="connsiteY8" fmla="*/ 166688 h 180975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  <a:cxn ang="0">
              <a:pos x="connsiteX5" y="connsiteY5"/>
            </a:cxn>
            <a:cxn ang="0">
              <a:pos x="connsiteX6" y="connsiteY6"/>
            </a:cxn>
            <a:cxn ang="0">
              <a:pos x="connsiteX7" y="connsiteY7"/>
            </a:cxn>
            <a:cxn ang="0">
              <a:pos x="connsiteX8" y="connsiteY8"/>
            </a:cxn>
          </a:cxnLst>
          <a:rect l="l" t="t" r="r" b="b"/>
          <a:pathLst>
            <a:path w="2214562" h="1809750">
              <a:moveTo>
                <a:pt x="238125" y="333375"/>
              </a:moveTo>
              <a:lnTo>
                <a:pt x="0" y="214313"/>
              </a:lnTo>
              <a:lnTo>
                <a:pt x="0" y="0"/>
              </a:lnTo>
              <a:lnTo>
                <a:pt x="2214562" y="0"/>
              </a:lnTo>
              <a:lnTo>
                <a:pt x="2214562" y="1809750"/>
              </a:lnTo>
              <a:lnTo>
                <a:pt x="0" y="1809750"/>
              </a:lnTo>
              <a:lnTo>
                <a:pt x="0" y="0"/>
              </a:lnTo>
              <a:lnTo>
                <a:pt x="309562" y="0"/>
              </a:lnTo>
              <a:lnTo>
                <a:pt x="523875" y="166688"/>
              </a:lnTo>
            </a:path>
          </a:pathLst>
        </a:custGeom>
        <a:ln w="38100"/>
      </xdr:spPr>
      <xdr:style>
        <a:lnRef idx="1">
          <a:schemeClr val="dk1"/>
        </a:lnRef>
        <a:fillRef idx="0">
          <a:schemeClr val="dk1"/>
        </a:fillRef>
        <a:effectRef idx="0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  <a:p>
          <a:pPr algn="l"/>
          <a:endParaRPr lang="en-US" sz="1100"/>
        </a:p>
      </xdr:txBody>
    </xdr:sp>
    <xdr:clientData/>
  </xdr:twoCellAnchor>
  <xdr:twoCellAnchor>
    <xdr:from>
      <xdr:col>20</xdr:col>
      <xdr:colOff>50130</xdr:colOff>
      <xdr:row>17</xdr:row>
      <xdr:rowOff>84622</xdr:rowOff>
    </xdr:from>
    <xdr:to>
      <xdr:col>21</xdr:col>
      <xdr:colOff>922421</xdr:colOff>
      <xdr:row>17</xdr:row>
      <xdr:rowOff>130341</xdr:rowOff>
    </xdr:to>
    <xdr:sp macro="" textlink="">
      <xdr:nvSpPr>
        <xdr:cNvPr id="10" name="Freeform 85">
          <a:extLst>
            <a:ext uri="{FF2B5EF4-FFF2-40B4-BE49-F238E27FC236}">
              <a16:creationId xmlns:a16="http://schemas.microsoft.com/office/drawing/2014/main" id="{00000000-0008-0000-0100-00000A000000}"/>
            </a:ext>
          </a:extLst>
        </xdr:cNvPr>
        <xdr:cNvSpPr/>
      </xdr:nvSpPr>
      <xdr:spPr>
        <a:xfrm flipV="1">
          <a:off x="14838946" y="3653990"/>
          <a:ext cx="1313449" cy="45719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21</xdr:col>
      <xdr:colOff>98875</xdr:colOff>
      <xdr:row>16</xdr:row>
      <xdr:rowOff>4968</xdr:rowOff>
    </xdr:from>
    <xdr:to>
      <xdr:col>21</xdr:col>
      <xdr:colOff>902369</xdr:colOff>
      <xdr:row>17</xdr:row>
      <xdr:rowOff>130344</xdr:rowOff>
    </xdr:to>
    <xdr:sp macro="" textlink="">
      <xdr:nvSpPr>
        <xdr:cNvPr id="11" name="Freeform 85">
          <a:extLst>
            <a:ext uri="{FF2B5EF4-FFF2-40B4-BE49-F238E27FC236}">
              <a16:creationId xmlns:a16="http://schemas.microsoft.com/office/drawing/2014/main" id="{00000000-0008-0000-0100-00000B000000}"/>
            </a:ext>
          </a:extLst>
        </xdr:cNvPr>
        <xdr:cNvSpPr/>
      </xdr:nvSpPr>
      <xdr:spPr>
        <a:xfrm rot="5400000">
          <a:off x="15592711" y="3160080"/>
          <a:ext cx="275770" cy="803494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19</xdr:col>
      <xdr:colOff>249021</xdr:colOff>
      <xdr:row>16</xdr:row>
      <xdr:rowOff>4717</xdr:rowOff>
    </xdr:from>
    <xdr:to>
      <xdr:col>20</xdr:col>
      <xdr:colOff>48996</xdr:colOff>
      <xdr:row>18</xdr:row>
      <xdr:rowOff>4809</xdr:rowOff>
    </xdr:to>
    <xdr:sp macro="" textlink="">
      <xdr:nvSpPr>
        <xdr:cNvPr id="12" name="Freeform 85">
          <a:extLst>
            <a:ext uri="{FF2B5EF4-FFF2-40B4-BE49-F238E27FC236}">
              <a16:creationId xmlns:a16="http://schemas.microsoft.com/office/drawing/2014/main" id="{00000000-0008-0000-0100-00000C000000}"/>
            </a:ext>
          </a:extLst>
        </xdr:cNvPr>
        <xdr:cNvSpPr/>
      </xdr:nvSpPr>
      <xdr:spPr>
        <a:xfrm rot="5400000">
          <a:off x="14591870" y="3478631"/>
          <a:ext cx="300881" cy="191002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20</xdr:col>
      <xdr:colOff>80209</xdr:colOff>
      <xdr:row>24</xdr:row>
      <xdr:rowOff>150395</xdr:rowOff>
    </xdr:from>
    <xdr:to>
      <xdr:col>21</xdr:col>
      <xdr:colOff>932446</xdr:colOff>
      <xdr:row>25</xdr:row>
      <xdr:rowOff>20102</xdr:rowOff>
    </xdr:to>
    <xdr:sp macro="" textlink="">
      <xdr:nvSpPr>
        <xdr:cNvPr id="13" name="Freeform 85">
          <a:extLst>
            <a:ext uri="{FF2B5EF4-FFF2-40B4-BE49-F238E27FC236}">
              <a16:creationId xmlns:a16="http://schemas.microsoft.com/office/drawing/2014/main" id="{00000000-0008-0000-0100-00000D000000}"/>
            </a:ext>
          </a:extLst>
        </xdr:cNvPr>
        <xdr:cNvSpPr/>
      </xdr:nvSpPr>
      <xdr:spPr>
        <a:xfrm>
          <a:off x="14869025" y="4892842"/>
          <a:ext cx="1293395" cy="50181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21</xdr:col>
      <xdr:colOff>108902</xdr:colOff>
      <xdr:row>23</xdr:row>
      <xdr:rowOff>25021</xdr:rowOff>
    </xdr:from>
    <xdr:to>
      <xdr:col>21</xdr:col>
      <xdr:colOff>912396</xdr:colOff>
      <xdr:row>24</xdr:row>
      <xdr:rowOff>150397</xdr:rowOff>
    </xdr:to>
    <xdr:sp macro="" textlink="">
      <xdr:nvSpPr>
        <xdr:cNvPr id="14" name="Freeform 85">
          <a:extLst>
            <a:ext uri="{FF2B5EF4-FFF2-40B4-BE49-F238E27FC236}">
              <a16:creationId xmlns:a16="http://schemas.microsoft.com/office/drawing/2014/main" id="{00000000-0008-0000-0100-00000E000000}"/>
            </a:ext>
          </a:extLst>
        </xdr:cNvPr>
        <xdr:cNvSpPr/>
      </xdr:nvSpPr>
      <xdr:spPr>
        <a:xfrm rot="5400000">
          <a:off x="15587698" y="4338173"/>
          <a:ext cx="305849" cy="803494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19</xdr:col>
      <xdr:colOff>269075</xdr:colOff>
      <xdr:row>23</xdr:row>
      <xdr:rowOff>24770</xdr:rowOff>
    </xdr:from>
    <xdr:to>
      <xdr:col>20</xdr:col>
      <xdr:colOff>69050</xdr:colOff>
      <xdr:row>24</xdr:row>
      <xdr:rowOff>175257</xdr:rowOff>
    </xdr:to>
    <xdr:sp macro="" textlink="">
      <xdr:nvSpPr>
        <xdr:cNvPr id="15" name="Freeform 85">
          <a:extLst>
            <a:ext uri="{FF2B5EF4-FFF2-40B4-BE49-F238E27FC236}">
              <a16:creationId xmlns:a16="http://schemas.microsoft.com/office/drawing/2014/main" id="{00000000-0008-0000-0100-00000F000000}"/>
            </a:ext>
          </a:extLst>
        </xdr:cNvPr>
        <xdr:cNvSpPr/>
      </xdr:nvSpPr>
      <xdr:spPr>
        <a:xfrm rot="5400000">
          <a:off x="14596885" y="4656723"/>
          <a:ext cx="330960" cy="191002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20</xdr:col>
      <xdr:colOff>56198</xdr:colOff>
      <xdr:row>37</xdr:row>
      <xdr:rowOff>50131</xdr:rowOff>
    </xdr:from>
    <xdr:to>
      <xdr:col>21</xdr:col>
      <xdr:colOff>922421</xdr:colOff>
      <xdr:row>37</xdr:row>
      <xdr:rowOff>109836</xdr:rowOff>
    </xdr:to>
    <xdr:sp macro="" textlink="">
      <xdr:nvSpPr>
        <xdr:cNvPr id="16" name="Freeform 85">
          <a:extLst>
            <a:ext uri="{FF2B5EF4-FFF2-40B4-BE49-F238E27FC236}">
              <a16:creationId xmlns:a16="http://schemas.microsoft.com/office/drawing/2014/main" id="{00000000-0008-0000-0100-000010000000}"/>
            </a:ext>
          </a:extLst>
        </xdr:cNvPr>
        <xdr:cNvSpPr/>
      </xdr:nvSpPr>
      <xdr:spPr>
        <a:xfrm>
          <a:off x="14845014" y="6837947"/>
          <a:ext cx="1307381" cy="59705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21</xdr:col>
      <xdr:colOff>98875</xdr:colOff>
      <xdr:row>37</xdr:row>
      <xdr:rowOff>35045</xdr:rowOff>
    </xdr:from>
    <xdr:to>
      <xdr:col>21</xdr:col>
      <xdr:colOff>912395</xdr:colOff>
      <xdr:row>38</xdr:row>
      <xdr:rowOff>142372</xdr:rowOff>
    </xdr:to>
    <xdr:sp macro="" textlink="">
      <xdr:nvSpPr>
        <xdr:cNvPr id="17" name="Freeform 85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SpPr/>
      </xdr:nvSpPr>
      <xdr:spPr>
        <a:xfrm rot="5400000">
          <a:off x="15606748" y="6544962"/>
          <a:ext cx="257722" cy="813520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19</xdr:col>
      <xdr:colOff>259048</xdr:colOff>
      <xdr:row>37</xdr:row>
      <xdr:rowOff>34795</xdr:rowOff>
    </xdr:from>
    <xdr:to>
      <xdr:col>20</xdr:col>
      <xdr:colOff>59023</xdr:colOff>
      <xdr:row>38</xdr:row>
      <xdr:rowOff>145176</xdr:rowOff>
    </xdr:to>
    <xdr:sp macro="" textlink="">
      <xdr:nvSpPr>
        <xdr:cNvPr id="18" name="Freeform 85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SpPr/>
      </xdr:nvSpPr>
      <xdr:spPr>
        <a:xfrm rot="5400000">
          <a:off x="14621950" y="6857498"/>
          <a:ext cx="260776" cy="191002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20</xdr:col>
      <xdr:colOff>66224</xdr:colOff>
      <xdr:row>30</xdr:row>
      <xdr:rowOff>50132</xdr:rowOff>
    </xdr:from>
    <xdr:to>
      <xdr:col>21</xdr:col>
      <xdr:colOff>932447</xdr:colOff>
      <xdr:row>30</xdr:row>
      <xdr:rowOff>109837</xdr:rowOff>
    </xdr:to>
    <xdr:sp macro="" textlink="">
      <xdr:nvSpPr>
        <xdr:cNvPr id="19" name="Freeform 85">
          <a:extLst>
            <a:ext uri="{FF2B5EF4-FFF2-40B4-BE49-F238E27FC236}">
              <a16:creationId xmlns:a16="http://schemas.microsoft.com/office/drawing/2014/main" id="{00000000-0008-0000-0100-000013000000}"/>
            </a:ext>
          </a:extLst>
        </xdr:cNvPr>
        <xdr:cNvSpPr/>
      </xdr:nvSpPr>
      <xdr:spPr>
        <a:xfrm>
          <a:off x="14855040" y="5785185"/>
          <a:ext cx="1307381" cy="59705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21</xdr:col>
      <xdr:colOff>108901</xdr:colOff>
      <xdr:row>30</xdr:row>
      <xdr:rowOff>45073</xdr:rowOff>
    </xdr:from>
    <xdr:to>
      <xdr:col>21</xdr:col>
      <xdr:colOff>912395</xdr:colOff>
      <xdr:row>32</xdr:row>
      <xdr:rowOff>1004</xdr:rowOff>
    </xdr:to>
    <xdr:sp macro="" textlink="">
      <xdr:nvSpPr>
        <xdr:cNvPr id="20" name="Freeform 85">
          <a:extLst>
            <a:ext uri="{FF2B5EF4-FFF2-40B4-BE49-F238E27FC236}">
              <a16:creationId xmlns:a16="http://schemas.microsoft.com/office/drawing/2014/main" id="{00000000-0008-0000-0100-000014000000}"/>
            </a:ext>
          </a:extLst>
        </xdr:cNvPr>
        <xdr:cNvSpPr/>
      </xdr:nvSpPr>
      <xdr:spPr>
        <a:xfrm rot="5400000">
          <a:off x="15612262" y="5506739"/>
          <a:ext cx="256720" cy="803494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  <xdr:twoCellAnchor>
    <xdr:from>
      <xdr:col>19</xdr:col>
      <xdr:colOff>279100</xdr:colOff>
      <xdr:row>30</xdr:row>
      <xdr:rowOff>34798</xdr:rowOff>
    </xdr:from>
    <xdr:to>
      <xdr:col>20</xdr:col>
      <xdr:colOff>79075</xdr:colOff>
      <xdr:row>32</xdr:row>
      <xdr:rowOff>6315</xdr:rowOff>
    </xdr:to>
    <xdr:sp macro="" textlink="">
      <xdr:nvSpPr>
        <xdr:cNvPr id="21" name="Freeform 85">
          <a:extLst>
            <a:ext uri="{FF2B5EF4-FFF2-40B4-BE49-F238E27FC236}">
              <a16:creationId xmlns:a16="http://schemas.microsoft.com/office/drawing/2014/main" id="{00000000-0008-0000-0100-000015000000}"/>
            </a:ext>
          </a:extLst>
        </xdr:cNvPr>
        <xdr:cNvSpPr/>
      </xdr:nvSpPr>
      <xdr:spPr>
        <a:xfrm rot="5400000">
          <a:off x="14636237" y="5810503"/>
          <a:ext cx="272306" cy="191002"/>
        </a:xfrm>
        <a:custGeom>
          <a:avLst/>
          <a:gdLst>
            <a:gd name="connsiteX0" fmla="*/ 0 w 915147"/>
            <a:gd name="connsiteY0" fmla="*/ 0 h 0"/>
            <a:gd name="connsiteX1" fmla="*/ 915147 w 915147"/>
            <a:gd name="connsiteY1" fmla="*/ 0 h 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</a:cxnLst>
          <a:rect l="l" t="t" r="r" b="b"/>
          <a:pathLst>
            <a:path w="915147">
              <a:moveTo>
                <a:pt x="0" y="0"/>
              </a:moveTo>
              <a:lnTo>
                <a:pt x="915147" y="0"/>
              </a:lnTo>
            </a:path>
          </a:pathLst>
        </a:custGeom>
        <a:ln w="38100"/>
      </xdr:spPr>
      <xdr:style>
        <a:lnRef idx="3">
          <a:schemeClr val="dk1"/>
        </a:lnRef>
        <a:fillRef idx="0">
          <a:schemeClr val="dk1"/>
        </a:fillRef>
        <a:effectRef idx="2">
          <a:schemeClr val="dk1"/>
        </a:effectRef>
        <a:fontRef idx="minor">
          <a:schemeClr val="tx1"/>
        </a:fontRef>
      </xdr:style>
      <xdr:txBody>
        <a:bodyPr vertOverflow="clip" horzOverflow="clip" rtlCol="0" anchor="t"/>
        <a:lstStyle/>
        <a:p>
          <a:pPr marL="0" indent="0" algn="l"/>
          <a:endParaRPr lang="en-US" sz="1100">
            <a:solidFill>
              <a:schemeClr val="tx1"/>
            </a:solidFill>
            <a:latin typeface="+mn-lt"/>
            <a:ea typeface="+mn-ea"/>
            <a:cs typeface="+mn-cs"/>
          </a:endParaRPr>
        </a:p>
      </xdr:txBody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erver\Server%203\Makran%20Coastal%20Rd%20Project\IPC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Alam%20Khan%20Brothers\Kalma%20Chowk%20Project\4th%20qtr%202010%20(Rate%20Analysis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Excel%20Files\Baber%20-%20O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SOFFICE\IFTI\PLN-REP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ackup"/>
      <sheetName val="Cover"/>
      <sheetName val="Grand"/>
      <sheetName val="BOQ"/>
      <sheetName val="Tree Cutting"/>
      <sheetName val="DL S.base "/>
      <sheetName val="S.base  "/>
      <sheetName val="Aggat. base  "/>
      <sheetName val="Prime Coat"/>
      <sheetName val="Wearing Course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Summary"/>
      <sheetName val="Sheet2"/>
      <sheetName val="101"/>
      <sheetName val="102a"/>
      <sheetName val="102b"/>
      <sheetName val="102c"/>
      <sheetName val="104"/>
      <sheetName val="tepa unsuitable"/>
      <sheetName val="106a"/>
      <sheetName val="107a"/>
      <sheetName val="107d"/>
      <sheetName val="107di"/>
      <sheetName val="107e"/>
      <sheetName val="107f"/>
      <sheetName val="108a"/>
      <sheetName val="108c"/>
      <sheetName val="108d"/>
      <sheetName val="108f"/>
      <sheetName val="109a"/>
      <sheetName val="SP-118"/>
      <sheetName val="201a"/>
      <sheetName val="201"/>
      <sheetName val="202"/>
      <sheetName val="203b"/>
      <sheetName val="206"/>
      <sheetName val="207a"/>
      <sheetName val="207b"/>
      <sheetName val="tepa disment"/>
      <sheetName val="209b"/>
      <sheetName val="302a"/>
      <sheetName val="303a"/>
      <sheetName val="305a"/>
      <sheetName val="401b"/>
      <sheetName val="401a1(ii)"/>
      <sheetName val="401a1(iii)"/>
      <sheetName val="401a2(ii)"/>
      <sheetName val="401a2(iii)"/>
      <sheetName val="401a3(i)"/>
      <sheetName val="401a3(ii)"/>
      <sheetName val="401a3(iii)"/>
      <sheetName val="401d"/>
      <sheetName val="401gi(1)"/>
      <sheetName val="401gi(3)"/>
      <sheetName val="401giii(1)"/>
      <sheetName val="401f"/>
      <sheetName val="401g"/>
      <sheetName val="404a"/>
      <sheetName val="404b"/>
      <sheetName val="405a"/>
      <sheetName val="405b"/>
      <sheetName val="406a"/>
      <sheetName val="406a(i)"/>
      <sheetName val="406b"/>
      <sheetName val="406e"/>
      <sheetName val="406e (2)"/>
      <sheetName val="406d"/>
      <sheetName val="407d1"/>
      <sheetName val="407d2"/>
      <sheetName val="407d3"/>
      <sheetName val="407j"/>
      <sheetName val="407f"/>
      <sheetName val="407m"/>
      <sheetName val="407n"/>
      <sheetName val="410a"/>
      <sheetName val="411g"/>
      <sheetName val="413c"/>
      <sheetName val="SP-414"/>
      <sheetName val="415c"/>
      <sheetName val="Sp-416"/>
      <sheetName val="SP-420"/>
      <sheetName val="501p"/>
      <sheetName val="501q"/>
      <sheetName val="501n"/>
      <sheetName val="501L"/>
      <sheetName val="509a"/>
      <sheetName val="509d"/>
      <sheetName val="510a"/>
      <sheetName val="510b"/>
      <sheetName val="510c"/>
      <sheetName val="cs 14"/>
      <sheetName val="SP-514a"/>
      <sheetName val="kerb stone"/>
      <sheetName val="607a"/>
      <sheetName val="607b"/>
      <sheetName val="607ci"/>
      <sheetName val="607cii"/>
      <sheetName val="608i"/>
      <sheetName val="608j"/>
      <sheetName val="single"/>
      <sheetName val="Double"/>
      <sheetName val="SP 614 (i)"/>
      <sheetName val="tuff tiles"/>
      <sheetName val="Manhole Percast"/>
      <sheetName val="Manhole Cast in Situ"/>
      <sheetName val="Man Hole (Brick Work) 6 M Depth"/>
      <sheetName val="SP-417a"/>
      <sheetName val="SP-417c"/>
      <sheetName val="Break Down-Reinforcement Earth"/>
      <sheetName val="Code"/>
      <sheetName val="413b"/>
      <sheetName val="413d"/>
      <sheetName val="418a"/>
      <sheetName val="418b"/>
      <sheetName val="SP-419"/>
      <sheetName val="611a"/>
      <sheetName val="SP-613(Type-IA)"/>
      <sheetName val="SP-613(Type-IB)"/>
      <sheetName val="SP-613(Type-IC)"/>
      <sheetName val="SP-613(Type-II)"/>
      <sheetName val="SP-613(Type-IV)"/>
      <sheetName val="SP-613(Type-IV) (2)"/>
      <sheetName val="SP 617 (i)"/>
      <sheetName val="SP 617 (ii)"/>
      <sheetName val="SP 617 (iii)"/>
      <sheetName val="SP 618i"/>
      <sheetName val="SP 618ii"/>
      <sheetName val="SP-620"/>
      <sheetName val="801a"/>
      <sheetName val="801b"/>
      <sheetName val="802a"/>
      <sheetName val="802b"/>
      <sheetName val="803a"/>
      <sheetName val="803b"/>
      <sheetName val="804a"/>
      <sheetName val="804b"/>
      <sheetName val="804c"/>
      <sheetName val="804d"/>
      <sheetName val="805"/>
      <sheetName val="806a"/>
      <sheetName val="806b"/>
      <sheetName val="Transformer"/>
      <sheetName val="901.1 b"/>
      <sheetName val="902.10"/>
      <sheetName val="901.1a"/>
      <sheetName val="901.2"/>
      <sheetName val="901.3"/>
      <sheetName val="901.1 Pump"/>
      <sheetName val="901.2 Pump"/>
      <sheetName val="901.3 Chain Pully"/>
      <sheetName val="902.4"/>
      <sheetName val="902.4 (2)"/>
      <sheetName val="903.1"/>
      <sheetName val="903.2"/>
      <sheetName val="Box Culvert (Precast)"/>
      <sheetName val="Box Culvert (Cast in Situ)"/>
      <sheetName val="SP-615"/>
      <sheetName val="SP 616 (i)"/>
      <sheetName val="SP 616 (ii)"/>
      <sheetName val="SP 616 (iii)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  <sheetData sheetId="43" refreshError="1"/>
      <sheetData sheetId="44" refreshError="1"/>
      <sheetData sheetId="45" refreshError="1"/>
      <sheetData sheetId="46" refreshError="1"/>
      <sheetData sheetId="47" refreshError="1"/>
      <sheetData sheetId="48" refreshError="1"/>
      <sheetData sheetId="49" refreshError="1"/>
      <sheetData sheetId="50" refreshError="1"/>
      <sheetData sheetId="51" refreshError="1"/>
      <sheetData sheetId="52" refreshError="1"/>
      <sheetData sheetId="53" refreshError="1"/>
      <sheetData sheetId="54" refreshError="1"/>
      <sheetData sheetId="55" refreshError="1"/>
      <sheetData sheetId="56" refreshError="1"/>
      <sheetData sheetId="57" refreshError="1"/>
      <sheetData sheetId="58" refreshError="1"/>
      <sheetData sheetId="59" refreshError="1"/>
      <sheetData sheetId="60" refreshError="1"/>
      <sheetData sheetId="61" refreshError="1"/>
      <sheetData sheetId="62" refreshError="1"/>
      <sheetData sheetId="63" refreshError="1"/>
      <sheetData sheetId="64" refreshError="1"/>
      <sheetData sheetId="65" refreshError="1"/>
      <sheetData sheetId="66" refreshError="1"/>
      <sheetData sheetId="67" refreshError="1"/>
      <sheetData sheetId="68" refreshError="1"/>
      <sheetData sheetId="69" refreshError="1"/>
      <sheetData sheetId="70" refreshError="1"/>
      <sheetData sheetId="71" refreshError="1"/>
      <sheetData sheetId="72" refreshError="1"/>
      <sheetData sheetId="73" refreshError="1"/>
      <sheetData sheetId="74" refreshError="1"/>
      <sheetData sheetId="75" refreshError="1"/>
      <sheetData sheetId="76" refreshError="1"/>
      <sheetData sheetId="77" refreshError="1"/>
      <sheetData sheetId="78" refreshError="1"/>
      <sheetData sheetId="79" refreshError="1"/>
      <sheetData sheetId="80" refreshError="1"/>
      <sheetData sheetId="81" refreshError="1"/>
      <sheetData sheetId="82" refreshError="1"/>
      <sheetData sheetId="83" refreshError="1"/>
      <sheetData sheetId="84" refreshError="1"/>
      <sheetData sheetId="85" refreshError="1"/>
      <sheetData sheetId="86" refreshError="1"/>
      <sheetData sheetId="87" refreshError="1"/>
      <sheetData sheetId="88" refreshError="1"/>
      <sheetData sheetId="89" refreshError="1"/>
      <sheetData sheetId="90" refreshError="1"/>
      <sheetData sheetId="91" refreshError="1"/>
      <sheetData sheetId="92" refreshError="1"/>
      <sheetData sheetId="93" refreshError="1"/>
      <sheetData sheetId="94" refreshError="1"/>
      <sheetData sheetId="95" refreshError="1"/>
      <sheetData sheetId="96" refreshError="1"/>
      <sheetData sheetId="97" refreshError="1"/>
      <sheetData sheetId="98" refreshError="1">
        <row r="3">
          <cell r="A3">
            <v>1</v>
          </cell>
          <cell r="B3" t="str">
            <v>Site Engineer</v>
          </cell>
          <cell r="C3">
            <v>80</v>
          </cell>
        </row>
        <row r="4">
          <cell r="A4">
            <v>2</v>
          </cell>
          <cell r="B4" t="str">
            <v>Concrete Plant Engineer</v>
          </cell>
          <cell r="C4">
            <v>80</v>
          </cell>
        </row>
        <row r="5">
          <cell r="A5">
            <v>3</v>
          </cell>
          <cell r="B5" t="str">
            <v>Asphalt Plant Engineer</v>
          </cell>
          <cell r="C5">
            <v>80</v>
          </cell>
        </row>
        <row r="6">
          <cell r="A6">
            <v>4</v>
          </cell>
          <cell r="B6" t="str">
            <v>Foreman Concrete</v>
          </cell>
          <cell r="C6">
            <v>50</v>
          </cell>
        </row>
        <row r="7">
          <cell r="A7">
            <v>5</v>
          </cell>
          <cell r="B7" t="str">
            <v>Foreman Earthwork</v>
          </cell>
          <cell r="C7">
            <v>45</v>
          </cell>
        </row>
        <row r="8">
          <cell r="A8">
            <v>6</v>
          </cell>
          <cell r="B8" t="str">
            <v>Foreman Asphalt</v>
          </cell>
          <cell r="C8">
            <v>50</v>
          </cell>
        </row>
        <row r="9">
          <cell r="A9">
            <v>7</v>
          </cell>
          <cell r="B9" t="str">
            <v>Supervisor</v>
          </cell>
          <cell r="C9">
            <v>50</v>
          </cell>
        </row>
        <row r="10">
          <cell r="A10">
            <v>8</v>
          </cell>
          <cell r="B10" t="str">
            <v>Surveyor</v>
          </cell>
          <cell r="C10">
            <v>50</v>
          </cell>
        </row>
        <row r="11">
          <cell r="A11">
            <v>9</v>
          </cell>
          <cell r="B11" t="str">
            <v>Asst. Surveyor</v>
          </cell>
          <cell r="C11">
            <v>40</v>
          </cell>
        </row>
        <row r="12">
          <cell r="A12">
            <v>10</v>
          </cell>
          <cell r="B12" t="str">
            <v>Mason</v>
          </cell>
          <cell r="C12">
            <v>60</v>
          </cell>
        </row>
        <row r="13">
          <cell r="A13">
            <v>11</v>
          </cell>
          <cell r="B13" t="str">
            <v>Carpenter</v>
          </cell>
          <cell r="C13">
            <v>47.5</v>
          </cell>
        </row>
        <row r="14">
          <cell r="A14">
            <v>12</v>
          </cell>
          <cell r="B14" t="str">
            <v>Steel binder/Cutter</v>
          </cell>
          <cell r="C14">
            <v>45</v>
          </cell>
        </row>
        <row r="15">
          <cell r="A15">
            <v>13</v>
          </cell>
          <cell r="B15" t="str">
            <v>Black Smith</v>
          </cell>
          <cell r="C15">
            <v>47.5</v>
          </cell>
        </row>
        <row r="16">
          <cell r="A16">
            <v>14</v>
          </cell>
          <cell r="B16" t="str">
            <v>Welder</v>
          </cell>
          <cell r="C16">
            <v>47.5</v>
          </cell>
        </row>
        <row r="17">
          <cell r="A17">
            <v>15</v>
          </cell>
          <cell r="B17" t="str">
            <v>Painter</v>
          </cell>
          <cell r="C17">
            <v>47.5</v>
          </cell>
        </row>
        <row r="18">
          <cell r="A18">
            <v>16</v>
          </cell>
          <cell r="B18" t="str">
            <v>Skilled Labour</v>
          </cell>
          <cell r="C18">
            <v>41.25</v>
          </cell>
        </row>
        <row r="19">
          <cell r="A19">
            <v>17</v>
          </cell>
          <cell r="B19" t="str">
            <v>Helper</v>
          </cell>
          <cell r="C19">
            <v>36.25</v>
          </cell>
        </row>
        <row r="20">
          <cell r="A20">
            <v>18</v>
          </cell>
          <cell r="B20" t="str">
            <v>Labour</v>
          </cell>
          <cell r="C20">
            <v>35</v>
          </cell>
        </row>
        <row r="21">
          <cell r="A21">
            <v>19</v>
          </cell>
          <cell r="B21" t="str">
            <v>Unskilled Cooly</v>
          </cell>
          <cell r="C21">
            <v>35</v>
          </cell>
        </row>
        <row r="22">
          <cell r="A22">
            <v>20</v>
          </cell>
          <cell r="B22" t="str">
            <v>Plumber</v>
          </cell>
          <cell r="C22">
            <v>47.5</v>
          </cell>
        </row>
        <row r="23">
          <cell r="A23">
            <v>21</v>
          </cell>
          <cell r="B23" t="str">
            <v>Bhishti</v>
          </cell>
          <cell r="C23">
            <v>35</v>
          </cell>
        </row>
        <row r="24">
          <cell r="A24">
            <v>22</v>
          </cell>
          <cell r="B24" t="str">
            <v>Forman</v>
          </cell>
          <cell r="C24">
            <v>50</v>
          </cell>
        </row>
        <row r="27">
          <cell r="A27">
            <v>1</v>
          </cell>
          <cell r="B27" t="str">
            <v>3-Wheel Roller (10-15 T) DRR</v>
          </cell>
          <cell r="C27">
            <v>963</v>
          </cell>
        </row>
        <row r="28">
          <cell r="A28">
            <v>2</v>
          </cell>
          <cell r="B28" t="str">
            <v>Asphalt Plant (80 T)</v>
          </cell>
          <cell r="C28">
            <v>25000</v>
          </cell>
        </row>
        <row r="29">
          <cell r="A29">
            <v>3</v>
          </cell>
          <cell r="B29" t="str">
            <v>Bitumen Distributor Tow Type (2000 Litres)</v>
          </cell>
          <cell r="C29">
            <v>148</v>
          </cell>
        </row>
        <row r="30">
          <cell r="A30">
            <v>4</v>
          </cell>
          <cell r="B30" t="str">
            <v>Bulldozer 120 HP</v>
          </cell>
          <cell r="C30">
            <v>1291</v>
          </cell>
        </row>
        <row r="31">
          <cell r="A31">
            <v>5</v>
          </cell>
          <cell r="B31" t="str">
            <v>Bulldozer 200 HP</v>
          </cell>
          <cell r="C31">
            <v>2576</v>
          </cell>
        </row>
        <row r="32">
          <cell r="A32">
            <v>6</v>
          </cell>
          <cell r="B32" t="str">
            <v>Bulldozer 90 HP</v>
          </cell>
          <cell r="C32">
            <v>950</v>
          </cell>
        </row>
        <row r="33">
          <cell r="A33">
            <v>7</v>
          </cell>
          <cell r="B33" t="str">
            <v>Combination Roller (10-12T)</v>
          </cell>
          <cell r="C33">
            <v>1185</v>
          </cell>
        </row>
        <row r="34">
          <cell r="A34">
            <v>8</v>
          </cell>
          <cell r="B34" t="str">
            <v>Combination Roller (18 T)</v>
          </cell>
          <cell r="C34">
            <v>1395</v>
          </cell>
        </row>
        <row r="35">
          <cell r="A35">
            <v>9</v>
          </cell>
          <cell r="B35" t="str">
            <v>Compressor 300 CFM</v>
          </cell>
          <cell r="C35">
            <v>300</v>
          </cell>
        </row>
        <row r="36">
          <cell r="A36">
            <v>10</v>
          </cell>
          <cell r="B36" t="str">
            <v>Concrete Batching Planst (30 cum/Hr.)</v>
          </cell>
          <cell r="C36">
            <v>1125</v>
          </cell>
        </row>
        <row r="37">
          <cell r="A37">
            <v>11</v>
          </cell>
          <cell r="B37" t="str">
            <v>Concrete Pump</v>
          </cell>
          <cell r="C37">
            <v>800</v>
          </cell>
        </row>
        <row r="38">
          <cell r="A38">
            <v>12</v>
          </cell>
          <cell r="B38" t="str">
            <v>Concrete Static Mixer (1/4 cuy)</v>
          </cell>
          <cell r="C38">
            <v>66</v>
          </cell>
        </row>
        <row r="39">
          <cell r="A39">
            <v>13</v>
          </cell>
          <cell r="B39" t="str">
            <v>Concrete Transit Mixer (6 cum)</v>
          </cell>
          <cell r="C39">
            <v>1100</v>
          </cell>
        </row>
        <row r="40">
          <cell r="A40">
            <v>14</v>
          </cell>
          <cell r="B40" t="str">
            <v>Crane 20 T</v>
          </cell>
          <cell r="C40">
            <v>806</v>
          </cell>
        </row>
        <row r="41">
          <cell r="A41">
            <v>15</v>
          </cell>
          <cell r="B41" t="str">
            <v>Dumper (10 T)</v>
          </cell>
          <cell r="C41">
            <v>550</v>
          </cell>
        </row>
        <row r="42">
          <cell r="A42">
            <v>16</v>
          </cell>
          <cell r="B42" t="str">
            <v>Dumper (18 T)</v>
          </cell>
          <cell r="C42">
            <v>1816</v>
          </cell>
        </row>
        <row r="43">
          <cell r="A43">
            <v>17</v>
          </cell>
          <cell r="B43" t="str">
            <v>Electric Saw</v>
          </cell>
          <cell r="C43">
            <v>189.5</v>
          </cell>
        </row>
        <row r="44">
          <cell r="A44">
            <v>18</v>
          </cell>
          <cell r="B44" t="str">
            <v>Excavator (Track Type) 100 HP</v>
          </cell>
          <cell r="C44">
            <v>1000</v>
          </cell>
        </row>
        <row r="45">
          <cell r="A45">
            <v>19</v>
          </cell>
          <cell r="B45" t="str">
            <v>Flat Body Truck (18 T)</v>
          </cell>
          <cell r="C45">
            <v>162.5</v>
          </cell>
        </row>
        <row r="46">
          <cell r="A46">
            <v>20</v>
          </cell>
          <cell r="B46" t="str">
            <v>Front End Loader (Cap. 1.5 cum)</v>
          </cell>
          <cell r="C46">
            <v>1266</v>
          </cell>
        </row>
        <row r="47">
          <cell r="A47">
            <v>21</v>
          </cell>
          <cell r="B47" t="str">
            <v>Front End Loader (Cap. 2.5 cum)</v>
          </cell>
          <cell r="C47">
            <v>1425</v>
          </cell>
        </row>
        <row r="48">
          <cell r="A48">
            <v>22</v>
          </cell>
          <cell r="B48" t="str">
            <v>Front End Loader (Cap. 3.0 cum)</v>
          </cell>
          <cell r="C48">
            <v>1910</v>
          </cell>
        </row>
        <row r="49">
          <cell r="A49">
            <v>23</v>
          </cell>
          <cell r="B49" t="str">
            <v>Grader (140 HP)</v>
          </cell>
          <cell r="C49">
            <v>1878</v>
          </cell>
        </row>
        <row r="50">
          <cell r="A50">
            <v>24</v>
          </cell>
          <cell r="B50" t="str">
            <v>P.T.R (9-Wheeler) 21 T</v>
          </cell>
          <cell r="C50">
            <v>1971</v>
          </cell>
        </row>
        <row r="51">
          <cell r="A51">
            <v>25</v>
          </cell>
          <cell r="B51" t="str">
            <v>Paver 4 M wide</v>
          </cell>
          <cell r="C51">
            <v>2256</v>
          </cell>
        </row>
        <row r="52">
          <cell r="A52">
            <v>26</v>
          </cell>
          <cell r="B52" t="str">
            <v>Piling Rig</v>
          </cell>
          <cell r="C52">
            <v>1000</v>
          </cell>
        </row>
        <row r="53">
          <cell r="A53">
            <v>27</v>
          </cell>
          <cell r="B53" t="str">
            <v>Plate Compactor</v>
          </cell>
          <cell r="C53">
            <v>181</v>
          </cell>
        </row>
        <row r="54">
          <cell r="A54">
            <v>28</v>
          </cell>
          <cell r="B54" t="str">
            <v>Power Broom</v>
          </cell>
          <cell r="C54">
            <v>300</v>
          </cell>
        </row>
        <row r="55">
          <cell r="A55">
            <v>29</v>
          </cell>
          <cell r="B55" t="str">
            <v>Pump 4" Delivery (Diesel)</v>
          </cell>
          <cell r="C55">
            <v>106</v>
          </cell>
        </row>
        <row r="56">
          <cell r="A56">
            <v>30</v>
          </cell>
          <cell r="B56" t="str">
            <v>Road Marking Machine</v>
          </cell>
          <cell r="C56">
            <v>317</v>
          </cell>
        </row>
        <row r="57">
          <cell r="A57">
            <v>31</v>
          </cell>
          <cell r="B57" t="str">
            <v>Rock Driller</v>
          </cell>
          <cell r="C57">
            <v>260</v>
          </cell>
        </row>
        <row r="58">
          <cell r="A58">
            <v>32</v>
          </cell>
          <cell r="B58" t="str">
            <v>Tendem Vibratory Roller (1.5T)</v>
          </cell>
          <cell r="C58">
            <v>368</v>
          </cell>
        </row>
        <row r="59">
          <cell r="A59">
            <v>33</v>
          </cell>
          <cell r="B59" t="str">
            <v>Tractor (50 HP)</v>
          </cell>
          <cell r="C59">
            <v>835</v>
          </cell>
        </row>
        <row r="60">
          <cell r="A60">
            <v>34</v>
          </cell>
          <cell r="B60" t="str">
            <v>Vibrator (Pocker 1.5")</v>
          </cell>
          <cell r="C60">
            <v>150</v>
          </cell>
        </row>
        <row r="61">
          <cell r="A61">
            <v>35</v>
          </cell>
          <cell r="B61" t="str">
            <v>Water Lorry (Local) 4000 L tow type</v>
          </cell>
          <cell r="C61">
            <v>200</v>
          </cell>
        </row>
        <row r="62">
          <cell r="A62">
            <v>36</v>
          </cell>
          <cell r="B62" t="str">
            <v>Water Tank Tow Type (12000L)</v>
          </cell>
          <cell r="C62">
            <v>998</v>
          </cell>
        </row>
        <row r="63">
          <cell r="A63">
            <v>37</v>
          </cell>
          <cell r="B63" t="str">
            <v>Welding Plant</v>
          </cell>
          <cell r="C63">
            <v>238.61</v>
          </cell>
        </row>
        <row r="64">
          <cell r="A64">
            <v>38</v>
          </cell>
          <cell r="B64" t="str">
            <v>Tractor Trolly</v>
          </cell>
          <cell r="C64">
            <v>885</v>
          </cell>
        </row>
        <row r="65">
          <cell r="A65">
            <v>39</v>
          </cell>
          <cell r="B65" t="str">
            <v>Tendem Vibratory Roller (10-12 T)</v>
          </cell>
          <cell r="C65">
            <v>1070</v>
          </cell>
        </row>
        <row r="66">
          <cell r="A66">
            <v>40</v>
          </cell>
          <cell r="B66" t="str">
            <v>Moter Grader 135 HP</v>
          </cell>
          <cell r="C66">
            <v>1927</v>
          </cell>
        </row>
        <row r="67">
          <cell r="A67">
            <v>41</v>
          </cell>
          <cell r="B67" t="str">
            <v>Static Mixer Machinew (1 bag)</v>
          </cell>
          <cell r="C67">
            <v>168</v>
          </cell>
        </row>
        <row r="68">
          <cell r="A68">
            <v>42</v>
          </cell>
          <cell r="B68" t="str">
            <v>Jack Hammer</v>
          </cell>
          <cell r="C68">
            <v>165.6</v>
          </cell>
        </row>
        <row r="69">
          <cell r="A69">
            <v>43</v>
          </cell>
          <cell r="B69" t="str">
            <v>Grader (165 HP)</v>
          </cell>
          <cell r="C69">
            <v>2037</v>
          </cell>
        </row>
        <row r="70">
          <cell r="A70">
            <v>44</v>
          </cell>
          <cell r="B70" t="str">
            <v>Generator Diesel (150 KVA)</v>
          </cell>
          <cell r="C70">
            <v>1705</v>
          </cell>
        </row>
        <row r="71">
          <cell r="A71">
            <v>45</v>
          </cell>
          <cell r="B71" t="str">
            <v>Trailer Low Bed 30 T.</v>
          </cell>
          <cell r="C71">
            <v>1587</v>
          </cell>
        </row>
        <row r="72">
          <cell r="A72">
            <v>46</v>
          </cell>
          <cell r="B72" t="str">
            <v>Crane. 45 T.</v>
          </cell>
          <cell r="C72">
            <v>1765</v>
          </cell>
        </row>
        <row r="73">
          <cell r="A73">
            <v>47</v>
          </cell>
          <cell r="B73" t="str">
            <v>Girder Launcher</v>
          </cell>
          <cell r="C73">
            <v>2579</v>
          </cell>
        </row>
        <row r="76">
          <cell r="A76">
            <v>1</v>
          </cell>
          <cell r="B76" t="str">
            <v>Fine Sand</v>
          </cell>
          <cell r="C76">
            <v>247</v>
          </cell>
        </row>
        <row r="77">
          <cell r="A77">
            <v>2</v>
          </cell>
          <cell r="B77" t="str">
            <v>Coarse Sand</v>
          </cell>
          <cell r="C77">
            <v>1077.26</v>
          </cell>
        </row>
        <row r="78">
          <cell r="A78">
            <v>3</v>
          </cell>
          <cell r="B78" t="str">
            <v>Soil A2-4</v>
          </cell>
          <cell r="C78">
            <v>80</v>
          </cell>
        </row>
        <row r="79">
          <cell r="A79">
            <v>4</v>
          </cell>
          <cell r="B79" t="str">
            <v>Soil Class A-4 including lead upto 8 Km</v>
          </cell>
          <cell r="C79">
            <v>192.7</v>
          </cell>
        </row>
        <row r="80">
          <cell r="A80">
            <v>5</v>
          </cell>
          <cell r="B80" t="str">
            <v>Soil class A4</v>
          </cell>
          <cell r="C80">
            <v>52</v>
          </cell>
        </row>
        <row r="81">
          <cell r="A81">
            <v>6</v>
          </cell>
          <cell r="B81" t="str">
            <v>Granular subbase</v>
          </cell>
          <cell r="C81">
            <v>1074.0899999999999</v>
          </cell>
        </row>
        <row r="82">
          <cell r="A82">
            <v>7</v>
          </cell>
          <cell r="B82" t="str">
            <v>Asphalt grade 60/70</v>
          </cell>
          <cell r="C82">
            <v>46550</v>
          </cell>
        </row>
        <row r="83">
          <cell r="A83">
            <v>8</v>
          </cell>
          <cell r="B83" t="str">
            <v>Asphalt M.C 70</v>
          </cell>
          <cell r="C83">
            <v>51000</v>
          </cell>
        </row>
        <row r="84">
          <cell r="A84">
            <v>9</v>
          </cell>
          <cell r="B84" t="str">
            <v>Asphalt R.C 70</v>
          </cell>
          <cell r="C84">
            <v>50000</v>
          </cell>
        </row>
        <row r="85">
          <cell r="A85">
            <v>10</v>
          </cell>
          <cell r="B85" t="str">
            <v>Aggregate Base</v>
          </cell>
          <cell r="C85">
            <v>884.43</v>
          </cell>
        </row>
        <row r="86">
          <cell r="A86">
            <v>11</v>
          </cell>
          <cell r="B86" t="str">
            <v>Aggregate 1 1/2" - 3/4"</v>
          </cell>
          <cell r="C86">
            <v>1589.45</v>
          </cell>
        </row>
        <row r="87">
          <cell r="A87">
            <v>12</v>
          </cell>
          <cell r="B87" t="str">
            <v>Aggregate 3/4" - 3/8"</v>
          </cell>
          <cell r="C87">
            <v>1589.45</v>
          </cell>
        </row>
        <row r="88">
          <cell r="A88">
            <v>13</v>
          </cell>
          <cell r="B88" t="str">
            <v>Aggregate 3/8" - No. 4</v>
          </cell>
          <cell r="C88">
            <v>1589.45</v>
          </cell>
        </row>
        <row r="89">
          <cell r="A89">
            <v>14</v>
          </cell>
          <cell r="B89" t="str">
            <v>Aggregate No. 4 - No. 200</v>
          </cell>
          <cell r="C89">
            <v>1419.96</v>
          </cell>
        </row>
        <row r="90">
          <cell r="A90" t="str">
            <v>14a</v>
          </cell>
          <cell r="B90" t="str">
            <v>Stone Dust</v>
          </cell>
          <cell r="C90">
            <v>600.28</v>
          </cell>
        </row>
        <row r="91">
          <cell r="A91">
            <v>15</v>
          </cell>
          <cell r="B91" t="str">
            <v>Cement (OPC)</v>
          </cell>
          <cell r="C91">
            <v>335</v>
          </cell>
        </row>
        <row r="92">
          <cell r="A92">
            <v>16</v>
          </cell>
          <cell r="B92" t="str">
            <v>Water</v>
          </cell>
          <cell r="C92">
            <v>36</v>
          </cell>
        </row>
        <row r="93">
          <cell r="A93">
            <v>17</v>
          </cell>
          <cell r="B93" t="str">
            <v>Electric Carges</v>
          </cell>
          <cell r="C93">
            <v>16</v>
          </cell>
        </row>
        <row r="94">
          <cell r="A94">
            <v>18</v>
          </cell>
          <cell r="B94" t="str">
            <v>Sub Base</v>
          </cell>
          <cell r="C94">
            <v>716.66</v>
          </cell>
        </row>
        <row r="95">
          <cell r="A95">
            <v>19</v>
          </cell>
          <cell r="B95" t="str">
            <v>Diesel</v>
          </cell>
          <cell r="C95">
            <v>62.65</v>
          </cell>
        </row>
        <row r="96">
          <cell r="A96">
            <v>20</v>
          </cell>
          <cell r="B96" t="str">
            <v>Shuttering</v>
          </cell>
        </row>
        <row r="97">
          <cell r="A97">
            <v>21</v>
          </cell>
          <cell r="B97" t="str">
            <v xml:space="preserve">Super Plasticizer </v>
          </cell>
          <cell r="C97">
            <v>90</v>
          </cell>
        </row>
        <row r="98">
          <cell r="A98">
            <v>22</v>
          </cell>
          <cell r="B98" t="str">
            <v>Cable having 12.50 mm dia</v>
          </cell>
          <cell r="C98">
            <v>105000</v>
          </cell>
        </row>
        <row r="99">
          <cell r="A99">
            <v>23</v>
          </cell>
          <cell r="B99" t="str">
            <v>Anchorage cone sets with wedges</v>
          </cell>
          <cell r="C99">
            <v>3200</v>
          </cell>
        </row>
        <row r="100">
          <cell r="A100">
            <v>24</v>
          </cell>
          <cell r="B100" t="str">
            <v>Corrugated steel duct</v>
          </cell>
          <cell r="C100">
            <v>45</v>
          </cell>
        </row>
        <row r="101">
          <cell r="A101">
            <v>25</v>
          </cell>
          <cell r="B101" t="str">
            <v>PE Grout Vents</v>
          </cell>
          <cell r="C101">
            <v>50</v>
          </cell>
        </row>
        <row r="102">
          <cell r="A102">
            <v>26</v>
          </cell>
          <cell r="B102" t="str">
            <v>PE Grout Tube</v>
          </cell>
          <cell r="C102">
            <v>45</v>
          </cell>
        </row>
        <row r="103">
          <cell r="A103">
            <v>27</v>
          </cell>
          <cell r="B103" t="str">
            <v>PVC Wraping Tap Roll</v>
          </cell>
          <cell r="C103">
            <v>65</v>
          </cell>
        </row>
        <row r="104">
          <cell r="A104">
            <v>28</v>
          </cell>
          <cell r="B104" t="str">
            <v>Binding Wire</v>
          </cell>
          <cell r="C104">
            <v>70</v>
          </cell>
        </row>
        <row r="105">
          <cell r="A105">
            <v>29</v>
          </cell>
          <cell r="B105" t="str">
            <v>OPC Cement for Grout</v>
          </cell>
          <cell r="C105">
            <v>7200</v>
          </cell>
        </row>
        <row r="106">
          <cell r="A106">
            <v>30</v>
          </cell>
          <cell r="B106" t="str">
            <v>Grout Additive</v>
          </cell>
          <cell r="C106">
            <v>460</v>
          </cell>
        </row>
        <row r="107">
          <cell r="A107">
            <v>31</v>
          </cell>
          <cell r="B107" t="str">
            <v>Premoulded boad (thermopore sheet 1" thick)</v>
          </cell>
          <cell r="C107">
            <v>50</v>
          </cell>
        </row>
        <row r="108">
          <cell r="A108">
            <v>32</v>
          </cell>
          <cell r="B108" t="str">
            <v>Sealant (Litre)</v>
          </cell>
          <cell r="C108">
            <v>330</v>
          </cell>
        </row>
        <row r="109">
          <cell r="A109">
            <v>33</v>
          </cell>
          <cell r="B109" t="str">
            <v>Sealant (Ml)</v>
          </cell>
          <cell r="C109">
            <v>1.25</v>
          </cell>
        </row>
        <row r="110">
          <cell r="A110">
            <v>34</v>
          </cell>
          <cell r="B110" t="str">
            <v>Structural steel A-36</v>
          </cell>
          <cell r="C110">
            <v>70</v>
          </cell>
        </row>
        <row r="111">
          <cell r="A111">
            <v>35</v>
          </cell>
          <cell r="B111" t="str">
            <v>Galvanizing</v>
          </cell>
          <cell r="C111">
            <v>33</v>
          </cell>
        </row>
        <row r="112">
          <cell r="A112">
            <v>36</v>
          </cell>
          <cell r="B112" t="str">
            <v>Elastomeric Bearing Pads</v>
          </cell>
          <cell r="C112">
            <v>3</v>
          </cell>
        </row>
        <row r="113">
          <cell r="A113">
            <v>37</v>
          </cell>
          <cell r="B113" t="str">
            <v>Bentonite Powder</v>
          </cell>
          <cell r="C113">
            <v>6</v>
          </cell>
        </row>
        <row r="114">
          <cell r="A114">
            <v>38</v>
          </cell>
          <cell r="B114" t="str">
            <v xml:space="preserve">Steel Bars Grade-40 </v>
          </cell>
          <cell r="C114">
            <v>55.5</v>
          </cell>
        </row>
        <row r="115">
          <cell r="A115">
            <v>39</v>
          </cell>
          <cell r="B115" t="str">
            <v xml:space="preserve">Bitumen (Packed) </v>
          </cell>
          <cell r="C115">
            <v>54.1</v>
          </cell>
        </row>
        <row r="116">
          <cell r="A116">
            <v>40</v>
          </cell>
          <cell r="B116" t="str">
            <v>Fuel</v>
          </cell>
          <cell r="C116">
            <v>10</v>
          </cell>
        </row>
        <row r="117">
          <cell r="A117">
            <v>41</v>
          </cell>
          <cell r="B117" t="str">
            <v>100 mm dia G.I Pipe</v>
          </cell>
          <cell r="C117">
            <v>470</v>
          </cell>
        </row>
        <row r="118">
          <cell r="A118">
            <v>42</v>
          </cell>
          <cell r="B118" t="str">
            <v xml:space="preserve">Anchors </v>
          </cell>
          <cell r="C118">
            <v>60</v>
          </cell>
        </row>
        <row r="119">
          <cell r="A119">
            <v>43</v>
          </cell>
          <cell r="B119" t="str">
            <v>MS Pipe 100 x 50 x 5 mm</v>
          </cell>
          <cell r="C119">
            <v>70</v>
          </cell>
        </row>
        <row r="120">
          <cell r="A120">
            <v>44</v>
          </cell>
          <cell r="B120" t="str">
            <v>MS Pipe 25 x 25 x 3 mm</v>
          </cell>
          <cell r="C120">
            <v>70</v>
          </cell>
        </row>
        <row r="121">
          <cell r="A121">
            <v>45</v>
          </cell>
          <cell r="B121" t="str">
            <v xml:space="preserve">Bolts Bearing plates etc </v>
          </cell>
        </row>
        <row r="122">
          <cell r="A122">
            <v>46</v>
          </cell>
          <cell r="B122" t="str">
            <v>Enamel paint (Three coats) @ 0.02 galons per SM per coat</v>
          </cell>
          <cell r="C122">
            <v>170</v>
          </cell>
        </row>
        <row r="123">
          <cell r="A123">
            <v>47</v>
          </cell>
          <cell r="B123" t="str">
            <v>Glazed cermaic tiles</v>
          </cell>
          <cell r="C123">
            <v>322.95</v>
          </cell>
        </row>
        <row r="124">
          <cell r="A124">
            <v>48</v>
          </cell>
          <cell r="B124" t="str">
            <v>White cement and colour for joint filling &amp; applying floating coat of cement</v>
          </cell>
          <cell r="C124">
            <v>45.21</v>
          </cell>
        </row>
        <row r="125">
          <cell r="A125">
            <v>49</v>
          </cell>
          <cell r="B125" t="str">
            <v>Excavation and finishing of surface</v>
          </cell>
        </row>
        <row r="126">
          <cell r="A126">
            <v>50</v>
          </cell>
          <cell r="B126" t="str">
            <v>Traffic Sign (including clamps anchor bolts etc)</v>
          </cell>
          <cell r="C126">
            <v>5000</v>
          </cell>
        </row>
        <row r="127">
          <cell r="A127">
            <v>51</v>
          </cell>
          <cell r="B127" t="str">
            <v>GI Pipe 75 mm dia</v>
          </cell>
          <cell r="C127">
            <v>587</v>
          </cell>
        </row>
        <row r="128">
          <cell r="A128">
            <v>52</v>
          </cell>
          <cell r="B128" t="str">
            <v>TP Paint for road marking</v>
          </cell>
          <cell r="C128">
            <v>88</v>
          </cell>
        </row>
        <row r="129">
          <cell r="A129">
            <v>53</v>
          </cell>
          <cell r="B129" t="str">
            <v>Glass beads</v>
          </cell>
          <cell r="C129">
            <v>102</v>
          </cell>
        </row>
        <row r="130">
          <cell r="A130">
            <v>54</v>
          </cell>
          <cell r="B130" t="str">
            <v>Cat eye single (raised profile)</v>
          </cell>
          <cell r="C130">
            <v>300</v>
          </cell>
        </row>
        <row r="131">
          <cell r="A131">
            <v>55</v>
          </cell>
          <cell r="B131" t="str">
            <v>Paving tile (50mm Thick)</v>
          </cell>
          <cell r="C131">
            <v>465</v>
          </cell>
        </row>
        <row r="132">
          <cell r="A132" t="str">
            <v>55a</v>
          </cell>
          <cell r="B132" t="str">
            <v>Paving tile (80mm thick)</v>
          </cell>
          <cell r="C132">
            <v>650</v>
          </cell>
        </row>
        <row r="133">
          <cell r="A133">
            <v>56</v>
          </cell>
          <cell r="B133" t="str">
            <v>Edge kerbs</v>
          </cell>
          <cell r="C133">
            <v>190</v>
          </cell>
        </row>
        <row r="134">
          <cell r="A134">
            <v>57</v>
          </cell>
          <cell r="B134" t="str">
            <v>Aggregate 2" - 1 1/2"</v>
          </cell>
          <cell r="C134">
            <v>1141.54</v>
          </cell>
        </row>
        <row r="135">
          <cell r="A135" t="str">
            <v>57a</v>
          </cell>
          <cell r="B135" t="str">
            <v>Aggregate</v>
          </cell>
          <cell r="C135">
            <v>1241.8599999999999</v>
          </cell>
        </row>
        <row r="136">
          <cell r="A136" t="str">
            <v>57b</v>
          </cell>
          <cell r="B136" t="str">
            <v>Aggregate</v>
          </cell>
          <cell r="C136">
            <v>1294.8499999999999</v>
          </cell>
        </row>
        <row r="137">
          <cell r="A137">
            <v>58</v>
          </cell>
          <cell r="B137" t="str">
            <v>Chenab Sand</v>
          </cell>
          <cell r="C137">
            <v>706.42</v>
          </cell>
        </row>
        <row r="138">
          <cell r="A138">
            <v>59</v>
          </cell>
          <cell r="B138" t="str">
            <v>Steel Grade-60</v>
          </cell>
          <cell r="C138">
            <v>57000</v>
          </cell>
        </row>
        <row r="139">
          <cell r="A139">
            <v>60</v>
          </cell>
          <cell r="B139" t="str">
            <v>Cold Steel Wire AASHTO M-32</v>
          </cell>
          <cell r="C139">
            <v>70000</v>
          </cell>
        </row>
        <row r="140">
          <cell r="A140">
            <v>61</v>
          </cell>
          <cell r="B140" t="str">
            <v>50 mm dia G.I Pipe</v>
          </cell>
          <cell r="C140">
            <v>147</v>
          </cell>
        </row>
        <row r="141">
          <cell r="A141">
            <v>62</v>
          </cell>
          <cell r="B141" t="str">
            <v>100 mm dia C.I Pipe</v>
          </cell>
          <cell r="C141">
            <v>335</v>
          </cell>
        </row>
        <row r="142">
          <cell r="A142">
            <v>63</v>
          </cell>
          <cell r="B142" t="str">
            <v>C.I. Heads 100 mm dia</v>
          </cell>
          <cell r="C142">
            <v>150</v>
          </cell>
        </row>
        <row r="143">
          <cell r="A143">
            <v>64</v>
          </cell>
          <cell r="B143" t="str">
            <v>C.I. Shoes bend or offset 100 mm dia</v>
          </cell>
          <cell r="C143">
            <v>150</v>
          </cell>
        </row>
        <row r="144">
          <cell r="A144">
            <v>65</v>
          </cell>
          <cell r="B144" t="str">
            <v>Clamps with hold fasts etc.</v>
          </cell>
          <cell r="C144">
            <v>20</v>
          </cell>
        </row>
        <row r="145">
          <cell r="A145">
            <v>66</v>
          </cell>
          <cell r="B145" t="str">
            <v>Elbow 4" dia</v>
          </cell>
          <cell r="C145">
            <v>84</v>
          </cell>
        </row>
        <row r="146">
          <cell r="A146">
            <v>67</v>
          </cell>
          <cell r="B146" t="str">
            <v>Emulsion Paint</v>
          </cell>
          <cell r="C146">
            <v>600</v>
          </cell>
        </row>
        <row r="147">
          <cell r="A147">
            <v>68</v>
          </cell>
          <cell r="B147" t="str">
            <v>Stone Random Class-A</v>
          </cell>
          <cell r="C147">
            <v>730.79</v>
          </cell>
        </row>
        <row r="148">
          <cell r="A148">
            <v>69</v>
          </cell>
          <cell r="B148" t="str">
            <v>R.C.C. Pipe Class-IV 1220 mm (AASHTO M-170)</v>
          </cell>
          <cell r="C148">
            <v>10500</v>
          </cell>
        </row>
        <row r="149">
          <cell r="A149">
            <v>70</v>
          </cell>
          <cell r="B149" t="str">
            <v>Curing Compound</v>
          </cell>
          <cell r="C149">
            <v>175.23</v>
          </cell>
        </row>
        <row r="150">
          <cell r="A150">
            <v>71</v>
          </cell>
          <cell r="B150" t="str">
            <v>Steel Grade-40</v>
          </cell>
          <cell r="C150">
            <v>52500</v>
          </cell>
        </row>
        <row r="151">
          <cell r="A151">
            <v>72</v>
          </cell>
          <cell r="B151" t="str">
            <v>Rubber Ring (1220)</v>
          </cell>
          <cell r="C151">
            <v>96</v>
          </cell>
        </row>
        <row r="152">
          <cell r="A152">
            <v>73</v>
          </cell>
          <cell r="B152" t="str">
            <v>R.C.C. Pipe Class-IV 1070 mm (AASHTO M-170)</v>
          </cell>
          <cell r="C152">
            <v>9800</v>
          </cell>
        </row>
        <row r="153">
          <cell r="A153">
            <v>74</v>
          </cell>
          <cell r="B153" t="str">
            <v>Rubber Ring (1070)</v>
          </cell>
          <cell r="C153">
            <v>84</v>
          </cell>
        </row>
        <row r="154">
          <cell r="A154">
            <v>75</v>
          </cell>
          <cell r="B154" t="str">
            <v>R.C.C. Pipe Class-IV 760 mm (AASHTO M-170)</v>
          </cell>
          <cell r="C154">
            <v>4920</v>
          </cell>
        </row>
        <row r="155">
          <cell r="A155">
            <v>76</v>
          </cell>
          <cell r="B155" t="str">
            <v>Rubber Ring (760)</v>
          </cell>
          <cell r="C155">
            <v>60</v>
          </cell>
        </row>
        <row r="156">
          <cell r="A156">
            <v>77</v>
          </cell>
          <cell r="B156" t="str">
            <v>R.C.C. Pipe Class-IV 460 mm (AASHTO M-170)</v>
          </cell>
          <cell r="C156">
            <v>1350</v>
          </cell>
        </row>
        <row r="157">
          <cell r="A157">
            <v>78</v>
          </cell>
          <cell r="B157" t="str">
            <v>Rubber Ring (460)</v>
          </cell>
          <cell r="C157">
            <v>36</v>
          </cell>
        </row>
        <row r="158">
          <cell r="A158">
            <v>79</v>
          </cell>
          <cell r="B158" t="str">
            <v>Brick</v>
          </cell>
          <cell r="C158">
            <v>3.8</v>
          </cell>
        </row>
        <row r="159">
          <cell r="A159">
            <v>80</v>
          </cell>
          <cell r="B159" t="str">
            <v>Piching Stone</v>
          </cell>
          <cell r="C159">
            <v>1087</v>
          </cell>
        </row>
      </sheetData>
      <sheetData sheetId="99" refreshError="1"/>
      <sheetData sheetId="100" refreshError="1"/>
      <sheetData sheetId="101" refreshError="1"/>
      <sheetData sheetId="102" refreshError="1"/>
      <sheetData sheetId="103" refreshError="1"/>
      <sheetData sheetId="104" refreshError="1"/>
      <sheetData sheetId="105" refreshError="1"/>
      <sheetData sheetId="106" refreshError="1"/>
      <sheetData sheetId="107" refreshError="1"/>
      <sheetData sheetId="108" refreshError="1"/>
      <sheetData sheetId="109" refreshError="1"/>
      <sheetData sheetId="110" refreshError="1"/>
      <sheetData sheetId="111" refreshError="1"/>
      <sheetData sheetId="112" refreshError="1"/>
      <sheetData sheetId="113" refreshError="1"/>
      <sheetData sheetId="114" refreshError="1"/>
      <sheetData sheetId="115" refreshError="1"/>
      <sheetData sheetId="116" refreshError="1"/>
      <sheetData sheetId="117" refreshError="1"/>
      <sheetData sheetId="118" refreshError="1"/>
      <sheetData sheetId="119" refreshError="1"/>
      <sheetData sheetId="120" refreshError="1"/>
      <sheetData sheetId="121" refreshError="1"/>
      <sheetData sheetId="122" refreshError="1"/>
      <sheetData sheetId="123" refreshError="1"/>
      <sheetData sheetId="124" refreshError="1"/>
      <sheetData sheetId="125" refreshError="1"/>
      <sheetData sheetId="126" refreshError="1"/>
      <sheetData sheetId="127" refreshError="1"/>
      <sheetData sheetId="128" refreshError="1"/>
      <sheetData sheetId="129" refreshError="1"/>
      <sheetData sheetId="130" refreshError="1"/>
      <sheetData sheetId="131" refreshError="1"/>
      <sheetData sheetId="132" refreshError="1"/>
      <sheetData sheetId="133" refreshError="1"/>
      <sheetData sheetId="134" refreshError="1"/>
      <sheetData sheetId="135" refreshError="1"/>
      <sheetData sheetId="136" refreshError="1"/>
      <sheetData sheetId="137" refreshError="1"/>
      <sheetData sheetId="138" refreshError="1"/>
      <sheetData sheetId="139" refreshError="1"/>
      <sheetData sheetId="140" refreshError="1"/>
      <sheetData sheetId="141" refreshError="1"/>
      <sheetData sheetId="142" refreshError="1"/>
      <sheetData sheetId="143" refreshError="1"/>
      <sheetData sheetId="144" refreshError="1"/>
      <sheetData sheetId="145" refreshError="1"/>
      <sheetData sheetId="146" refreshError="1"/>
      <sheetData sheetId="147" refreshError="1"/>
      <sheetData sheetId="148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Index"/>
      <sheetName val="ADDRESSES"/>
      <sheetName val="BOOK"/>
      <sheetName val="CALCULATION SHEET"/>
      <sheetName val="CALENDAR ANNUAL"/>
      <sheetName val="CALENDAR DESKTOP"/>
      <sheetName val="CASIO SHEET"/>
      <sheetName val="CASSETTE TITLE"/>
      <sheetName val="CD-Cover"/>
      <sheetName val="CD-Cover ii"/>
      <sheetName val="CHECKLIST"/>
      <sheetName val="CONVERSION FACTORS"/>
      <sheetName val="CONVERSION FACTORS (calc)"/>
      <sheetName val="DADS TELEPHONE Nos."/>
      <sheetName val="DIARY PAGE"/>
      <sheetName val="DOS Characters"/>
      <sheetName val="E-MAIL ADDRESSES"/>
      <sheetName val="FILE TITLES I"/>
      <sheetName val="FILE TITLES II"/>
      <sheetName val="FONT"/>
      <sheetName val="GBC - LOGO"/>
      <sheetName val="I CHING"/>
      <sheetName val="IMPORTANT HISTORICAL DATES"/>
      <sheetName val="IQ TEST"/>
      <sheetName val="LINED PAPER"/>
      <sheetName val="MATHEMAGICS"/>
      <sheetName val="MEMORY"/>
      <sheetName val="NATIONS OF THE WORLD"/>
      <sheetName val="OVERTIME"/>
      <sheetName val="PERPETUAL CALENDAR"/>
      <sheetName val="PERSONALIZED CARD"/>
      <sheetName val="PROJECT CALENDAR ACTUAL"/>
      <sheetName val="PROJECT CLAUSE 14"/>
      <sheetName val="PROJECT HOLIDAYS"/>
      <sheetName val="ROUGH PAGE"/>
      <sheetName val="TELEPHONE Nos"/>
      <sheetName val="TELEPHONE Nos ADD"/>
      <sheetName val="TELEPHONE PAD"/>
      <sheetName val="TROUBLE SHOOTING CHART"/>
      <sheetName val="UNIT CONVERTER"/>
      <sheetName val="UNITS"/>
      <sheetName val="WINDOWS SHORTCUTS"/>
      <sheetName val="WORDS"/>
    </sheetNames>
    <sheetDataSet>
      <sheetData sheetId="0"/>
      <sheetData sheetId="1"/>
      <sheetData sheetId="2"/>
      <sheetData sheetId="3"/>
      <sheetData sheetId="4">
        <row r="14">
          <cell r="C14" t="str">
            <v>SUN</v>
          </cell>
          <cell r="D14" t="str">
            <v>MON</v>
          </cell>
          <cell r="E14" t="str">
            <v>TUE</v>
          </cell>
          <cell r="F14" t="str">
            <v>WED</v>
          </cell>
          <cell r="G14" t="str">
            <v>THU</v>
          </cell>
          <cell r="H14" t="str">
            <v>FRI</v>
          </cell>
          <cell r="I14" t="str">
            <v>SAT</v>
          </cell>
          <cell r="L14" t="str">
            <v>SUN</v>
          </cell>
          <cell r="M14" t="str">
            <v>MON</v>
          </cell>
          <cell r="N14" t="str">
            <v>TUE</v>
          </cell>
          <cell r="O14" t="str">
            <v>WED</v>
          </cell>
          <cell r="P14" t="str">
            <v>THU</v>
          </cell>
          <cell r="Q14" t="str">
            <v>FRI</v>
          </cell>
          <cell r="R14" t="str">
            <v>SAT</v>
          </cell>
          <cell r="U14" t="str">
            <v>SUN</v>
          </cell>
          <cell r="V14" t="str">
            <v>MON</v>
          </cell>
          <cell r="W14" t="str">
            <v>TUE</v>
          </cell>
          <cell r="X14" t="str">
            <v>WED</v>
          </cell>
          <cell r="Y14" t="str">
            <v>THU</v>
          </cell>
          <cell r="Z14" t="str">
            <v>FRI</v>
          </cell>
          <cell r="AA14" t="str">
            <v>SAT</v>
          </cell>
        </row>
        <row r="15">
          <cell r="C15">
            <v>0</v>
          </cell>
          <cell r="D15">
            <v>0</v>
          </cell>
          <cell r="E15">
            <v>1</v>
          </cell>
          <cell r="F15">
            <v>2</v>
          </cell>
          <cell r="G15">
            <v>3</v>
          </cell>
          <cell r="H15">
            <v>4</v>
          </cell>
          <cell r="I15">
            <v>5</v>
          </cell>
          <cell r="L15">
            <v>0</v>
          </cell>
          <cell r="M15">
            <v>0</v>
          </cell>
          <cell r="N15">
            <v>0</v>
          </cell>
          <cell r="O15">
            <v>0</v>
          </cell>
          <cell r="P15">
            <v>0</v>
          </cell>
          <cell r="Q15">
            <v>1</v>
          </cell>
          <cell r="R15">
            <v>2</v>
          </cell>
          <cell r="U15">
            <v>0</v>
          </cell>
          <cell r="V15">
            <v>0</v>
          </cell>
          <cell r="W15">
            <v>0</v>
          </cell>
          <cell r="X15">
            <v>0</v>
          </cell>
          <cell r="Y15">
            <v>0</v>
          </cell>
          <cell r="Z15">
            <v>1</v>
          </cell>
          <cell r="AA15">
            <v>2</v>
          </cell>
        </row>
        <row r="16">
          <cell r="C16">
            <v>6</v>
          </cell>
          <cell r="D16">
            <v>7</v>
          </cell>
          <cell r="E16">
            <v>8</v>
          </cell>
          <cell r="F16">
            <v>9</v>
          </cell>
          <cell r="G16">
            <v>10</v>
          </cell>
          <cell r="H16">
            <v>11</v>
          </cell>
          <cell r="I16">
            <v>12</v>
          </cell>
          <cell r="L16">
            <v>3</v>
          </cell>
          <cell r="M16">
            <v>4</v>
          </cell>
          <cell r="N16">
            <v>5</v>
          </cell>
          <cell r="O16">
            <v>6</v>
          </cell>
          <cell r="P16">
            <v>7</v>
          </cell>
          <cell r="Q16">
            <v>8</v>
          </cell>
          <cell r="R16">
            <v>9</v>
          </cell>
          <cell r="U16">
            <v>3</v>
          </cell>
          <cell r="V16">
            <v>4</v>
          </cell>
          <cell r="W16">
            <v>5</v>
          </cell>
          <cell r="X16">
            <v>6</v>
          </cell>
          <cell r="Y16">
            <v>7</v>
          </cell>
          <cell r="Z16">
            <v>8</v>
          </cell>
          <cell r="AA16">
            <v>9</v>
          </cell>
        </row>
        <row r="17">
          <cell r="C17">
            <v>13</v>
          </cell>
          <cell r="D17">
            <v>14</v>
          </cell>
          <cell r="E17">
            <v>15</v>
          </cell>
          <cell r="F17">
            <v>16</v>
          </cell>
          <cell r="G17">
            <v>17</v>
          </cell>
          <cell r="H17">
            <v>18</v>
          </cell>
          <cell r="I17">
            <v>19</v>
          </cell>
          <cell r="L17">
            <v>10</v>
          </cell>
          <cell r="M17">
            <v>11</v>
          </cell>
          <cell r="N17">
            <v>12</v>
          </cell>
          <cell r="O17">
            <v>13</v>
          </cell>
          <cell r="P17">
            <v>14</v>
          </cell>
          <cell r="Q17">
            <v>15</v>
          </cell>
          <cell r="R17">
            <v>16</v>
          </cell>
          <cell r="U17">
            <v>10</v>
          </cell>
          <cell r="V17">
            <v>11</v>
          </cell>
          <cell r="W17">
            <v>12</v>
          </cell>
          <cell r="X17">
            <v>13</v>
          </cell>
          <cell r="Y17">
            <v>14</v>
          </cell>
          <cell r="Z17">
            <v>15</v>
          </cell>
          <cell r="AA17">
            <v>16</v>
          </cell>
        </row>
        <row r="18">
          <cell r="C18">
            <v>20</v>
          </cell>
          <cell r="D18">
            <v>21</v>
          </cell>
          <cell r="E18">
            <v>22</v>
          </cell>
          <cell r="F18">
            <v>23</v>
          </cell>
          <cell r="G18">
            <v>24</v>
          </cell>
          <cell r="H18">
            <v>25</v>
          </cell>
          <cell r="I18">
            <v>26</v>
          </cell>
          <cell r="L18">
            <v>17</v>
          </cell>
          <cell r="M18">
            <v>18</v>
          </cell>
          <cell r="N18">
            <v>19</v>
          </cell>
          <cell r="O18">
            <v>20</v>
          </cell>
          <cell r="P18">
            <v>21</v>
          </cell>
          <cell r="Q18">
            <v>22</v>
          </cell>
          <cell r="R18">
            <v>23</v>
          </cell>
          <cell r="U18">
            <v>17</v>
          </cell>
          <cell r="V18">
            <v>18</v>
          </cell>
          <cell r="W18">
            <v>19</v>
          </cell>
          <cell r="X18">
            <v>20</v>
          </cell>
          <cell r="Y18">
            <v>21</v>
          </cell>
          <cell r="Z18">
            <v>22</v>
          </cell>
          <cell r="AA18">
            <v>23</v>
          </cell>
        </row>
        <row r="19">
          <cell r="C19">
            <v>27</v>
          </cell>
          <cell r="D19">
            <v>28</v>
          </cell>
          <cell r="E19">
            <v>29</v>
          </cell>
          <cell r="F19">
            <v>30</v>
          </cell>
          <cell r="G19">
            <v>31</v>
          </cell>
          <cell r="H19">
            <v>0</v>
          </cell>
          <cell r="I19">
            <v>0</v>
          </cell>
          <cell r="L19">
            <v>24</v>
          </cell>
          <cell r="M19">
            <v>25</v>
          </cell>
          <cell r="N19">
            <v>26</v>
          </cell>
          <cell r="O19">
            <v>27</v>
          </cell>
          <cell r="P19">
            <v>28</v>
          </cell>
          <cell r="Q19">
            <v>0</v>
          </cell>
          <cell r="R19">
            <v>0</v>
          </cell>
          <cell r="U19">
            <v>24</v>
          </cell>
          <cell r="V19">
            <v>25</v>
          </cell>
          <cell r="W19">
            <v>26</v>
          </cell>
          <cell r="X19">
            <v>27</v>
          </cell>
          <cell r="Y19">
            <v>28</v>
          </cell>
          <cell r="Z19">
            <v>29</v>
          </cell>
          <cell r="AA19">
            <v>30</v>
          </cell>
        </row>
        <row r="20">
          <cell r="C20">
            <v>0</v>
          </cell>
          <cell r="D20">
            <v>0</v>
          </cell>
          <cell r="E20">
            <v>0</v>
          </cell>
          <cell r="F20">
            <v>0</v>
          </cell>
          <cell r="G20">
            <v>0</v>
          </cell>
          <cell r="H20">
            <v>0</v>
          </cell>
          <cell r="I20">
            <v>0</v>
          </cell>
          <cell r="L20">
            <v>0</v>
          </cell>
          <cell r="M20">
            <v>0</v>
          </cell>
          <cell r="N20">
            <v>0</v>
          </cell>
          <cell r="O20">
            <v>0</v>
          </cell>
          <cell r="P20">
            <v>0</v>
          </cell>
          <cell r="Q20">
            <v>0</v>
          </cell>
          <cell r="R20">
            <v>0</v>
          </cell>
          <cell r="U20">
            <v>31</v>
          </cell>
          <cell r="V20">
            <v>0</v>
          </cell>
          <cell r="W20">
            <v>0</v>
          </cell>
          <cell r="X20">
            <v>0</v>
          </cell>
          <cell r="Y20">
            <v>0</v>
          </cell>
          <cell r="Z20">
            <v>0</v>
          </cell>
          <cell r="AA20">
            <v>0</v>
          </cell>
        </row>
        <row r="23">
          <cell r="C23" t="str">
            <v>SUN</v>
          </cell>
          <cell r="D23" t="str">
            <v>MON</v>
          </cell>
          <cell r="E23" t="str">
            <v>TUE</v>
          </cell>
          <cell r="F23" t="str">
            <v>WED</v>
          </cell>
          <cell r="G23" t="str">
            <v>THU</v>
          </cell>
          <cell r="H23" t="str">
            <v>FRI</v>
          </cell>
          <cell r="I23" t="str">
            <v>SAT</v>
          </cell>
          <cell r="L23" t="str">
            <v>SUN</v>
          </cell>
          <cell r="M23" t="str">
            <v>MON</v>
          </cell>
          <cell r="N23" t="str">
            <v>TUE</v>
          </cell>
          <cell r="O23" t="str">
            <v>WED</v>
          </cell>
          <cell r="P23" t="str">
            <v>THU</v>
          </cell>
          <cell r="Q23" t="str">
            <v>FRI</v>
          </cell>
          <cell r="R23" t="str">
            <v>SAT</v>
          </cell>
          <cell r="U23" t="str">
            <v>SUN</v>
          </cell>
          <cell r="V23" t="str">
            <v>MON</v>
          </cell>
          <cell r="W23" t="str">
            <v>TUE</v>
          </cell>
          <cell r="X23" t="str">
            <v>WED</v>
          </cell>
          <cell r="Y23" t="str">
            <v>THU</v>
          </cell>
          <cell r="Z23" t="str">
            <v>FRI</v>
          </cell>
          <cell r="AA23" t="str">
            <v>SAT</v>
          </cell>
        </row>
        <row r="24">
          <cell r="C24">
            <v>0</v>
          </cell>
          <cell r="D24">
            <v>1</v>
          </cell>
          <cell r="E24">
            <v>2</v>
          </cell>
          <cell r="F24">
            <v>3</v>
          </cell>
          <cell r="G24">
            <v>4</v>
          </cell>
          <cell r="H24">
            <v>5</v>
          </cell>
          <cell r="I24">
            <v>6</v>
          </cell>
          <cell r="L24">
            <v>0</v>
          </cell>
          <cell r="M24">
            <v>0</v>
          </cell>
          <cell r="N24">
            <v>0</v>
          </cell>
          <cell r="O24">
            <v>1</v>
          </cell>
          <cell r="P24">
            <v>2</v>
          </cell>
          <cell r="Q24">
            <v>3</v>
          </cell>
          <cell r="R24">
            <v>4</v>
          </cell>
          <cell r="U24">
            <v>0</v>
          </cell>
          <cell r="V24">
            <v>0</v>
          </cell>
          <cell r="W24">
            <v>0</v>
          </cell>
          <cell r="X24">
            <v>0</v>
          </cell>
          <cell r="Y24">
            <v>0</v>
          </cell>
          <cell r="Z24">
            <v>0</v>
          </cell>
          <cell r="AA24">
            <v>1</v>
          </cell>
        </row>
        <row r="25">
          <cell r="C25">
            <v>7</v>
          </cell>
          <cell r="D25">
            <v>8</v>
          </cell>
          <cell r="E25">
            <v>9</v>
          </cell>
          <cell r="F25">
            <v>10</v>
          </cell>
          <cell r="G25">
            <v>11</v>
          </cell>
          <cell r="H25">
            <v>12</v>
          </cell>
          <cell r="I25">
            <v>13</v>
          </cell>
          <cell r="L25">
            <v>5</v>
          </cell>
          <cell r="M25">
            <v>6</v>
          </cell>
          <cell r="N25">
            <v>7</v>
          </cell>
          <cell r="O25">
            <v>8</v>
          </cell>
          <cell r="P25">
            <v>9</v>
          </cell>
          <cell r="Q25">
            <v>10</v>
          </cell>
          <cell r="R25">
            <v>11</v>
          </cell>
          <cell r="U25">
            <v>2</v>
          </cell>
          <cell r="V25">
            <v>3</v>
          </cell>
          <cell r="W25">
            <v>4</v>
          </cell>
          <cell r="X25">
            <v>5</v>
          </cell>
          <cell r="Y25">
            <v>6</v>
          </cell>
          <cell r="Z25">
            <v>7</v>
          </cell>
          <cell r="AA25">
            <v>8</v>
          </cell>
        </row>
        <row r="26">
          <cell r="C26">
            <v>14</v>
          </cell>
          <cell r="D26">
            <v>15</v>
          </cell>
          <cell r="E26">
            <v>16</v>
          </cell>
          <cell r="F26">
            <v>17</v>
          </cell>
          <cell r="G26">
            <v>18</v>
          </cell>
          <cell r="H26">
            <v>19</v>
          </cell>
          <cell r="I26">
            <v>20</v>
          </cell>
          <cell r="L26">
            <v>12</v>
          </cell>
          <cell r="M26">
            <v>13</v>
          </cell>
          <cell r="N26">
            <v>14</v>
          </cell>
          <cell r="O26">
            <v>15</v>
          </cell>
          <cell r="P26">
            <v>16</v>
          </cell>
          <cell r="Q26">
            <v>17</v>
          </cell>
          <cell r="R26">
            <v>18</v>
          </cell>
          <cell r="U26">
            <v>9</v>
          </cell>
          <cell r="V26">
            <v>10</v>
          </cell>
          <cell r="W26">
            <v>11</v>
          </cell>
          <cell r="X26">
            <v>12</v>
          </cell>
          <cell r="Y26">
            <v>13</v>
          </cell>
          <cell r="Z26">
            <v>14</v>
          </cell>
          <cell r="AA26">
            <v>15</v>
          </cell>
        </row>
        <row r="27">
          <cell r="C27">
            <v>21</v>
          </cell>
          <cell r="D27">
            <v>22</v>
          </cell>
          <cell r="E27">
            <v>23</v>
          </cell>
          <cell r="F27">
            <v>24</v>
          </cell>
          <cell r="G27">
            <v>25</v>
          </cell>
          <cell r="H27">
            <v>26</v>
          </cell>
          <cell r="I27">
            <v>27</v>
          </cell>
          <cell r="L27">
            <v>19</v>
          </cell>
          <cell r="M27">
            <v>20</v>
          </cell>
          <cell r="N27">
            <v>21</v>
          </cell>
          <cell r="O27">
            <v>22</v>
          </cell>
          <cell r="P27">
            <v>23</v>
          </cell>
          <cell r="Q27">
            <v>24</v>
          </cell>
          <cell r="R27">
            <v>25</v>
          </cell>
          <cell r="U27">
            <v>16</v>
          </cell>
          <cell r="V27">
            <v>17</v>
          </cell>
          <cell r="W27">
            <v>18</v>
          </cell>
          <cell r="X27">
            <v>19</v>
          </cell>
          <cell r="Y27">
            <v>20</v>
          </cell>
          <cell r="Z27">
            <v>21</v>
          </cell>
          <cell r="AA27">
            <v>22</v>
          </cell>
        </row>
        <row r="28">
          <cell r="C28">
            <v>28</v>
          </cell>
          <cell r="D28">
            <v>29</v>
          </cell>
          <cell r="E28">
            <v>30</v>
          </cell>
          <cell r="F28">
            <v>0</v>
          </cell>
          <cell r="G28">
            <v>0</v>
          </cell>
          <cell r="H28">
            <v>0</v>
          </cell>
          <cell r="I28">
            <v>0</v>
          </cell>
          <cell r="L28">
            <v>26</v>
          </cell>
          <cell r="M28">
            <v>27</v>
          </cell>
          <cell r="N28">
            <v>28</v>
          </cell>
          <cell r="O28">
            <v>29</v>
          </cell>
          <cell r="P28">
            <v>30</v>
          </cell>
          <cell r="Q28">
            <v>31</v>
          </cell>
          <cell r="R28">
            <v>0</v>
          </cell>
          <cell r="U28">
            <v>23</v>
          </cell>
          <cell r="V28">
            <v>24</v>
          </cell>
          <cell r="W28">
            <v>25</v>
          </cell>
          <cell r="X28">
            <v>26</v>
          </cell>
          <cell r="Y28">
            <v>27</v>
          </cell>
          <cell r="Z28">
            <v>28</v>
          </cell>
          <cell r="AA28">
            <v>29</v>
          </cell>
        </row>
        <row r="29">
          <cell r="C29">
            <v>0</v>
          </cell>
          <cell r="D29">
            <v>0</v>
          </cell>
          <cell r="E29">
            <v>0</v>
          </cell>
          <cell r="F29">
            <v>0</v>
          </cell>
          <cell r="G29">
            <v>0</v>
          </cell>
          <cell r="H29">
            <v>0</v>
          </cell>
          <cell r="I29">
            <v>0</v>
          </cell>
          <cell r="L29">
            <v>0</v>
          </cell>
          <cell r="M29">
            <v>0</v>
          </cell>
          <cell r="N29">
            <v>0</v>
          </cell>
          <cell r="O29">
            <v>0</v>
          </cell>
          <cell r="P29">
            <v>0</v>
          </cell>
          <cell r="Q29">
            <v>0</v>
          </cell>
          <cell r="R29">
            <v>0</v>
          </cell>
          <cell r="U29">
            <v>30</v>
          </cell>
          <cell r="V29">
            <v>0</v>
          </cell>
          <cell r="W29">
            <v>0</v>
          </cell>
          <cell r="X29">
            <v>0</v>
          </cell>
          <cell r="Y29">
            <v>0</v>
          </cell>
          <cell r="Z29">
            <v>0</v>
          </cell>
          <cell r="AA29">
            <v>0</v>
          </cell>
        </row>
        <row r="32">
          <cell r="C32" t="str">
            <v>SUN</v>
          </cell>
          <cell r="D32" t="str">
            <v>MON</v>
          </cell>
          <cell r="E32" t="str">
            <v>TUE</v>
          </cell>
          <cell r="F32" t="str">
            <v>WED</v>
          </cell>
          <cell r="G32" t="str">
            <v>THU</v>
          </cell>
          <cell r="H32" t="str">
            <v>FRI</v>
          </cell>
          <cell r="I32" t="str">
            <v>SAT</v>
          </cell>
          <cell r="L32" t="str">
            <v>SUN</v>
          </cell>
          <cell r="M32" t="str">
            <v>MON</v>
          </cell>
          <cell r="N32" t="str">
            <v>TUE</v>
          </cell>
          <cell r="O32" t="str">
            <v>WED</v>
          </cell>
          <cell r="P32" t="str">
            <v>THU</v>
          </cell>
          <cell r="Q32" t="str">
            <v>FRI</v>
          </cell>
          <cell r="R32" t="str">
            <v>SAT</v>
          </cell>
          <cell r="U32" t="str">
            <v>SUN</v>
          </cell>
          <cell r="V32" t="str">
            <v>MON</v>
          </cell>
          <cell r="W32" t="str">
            <v>TUE</v>
          </cell>
          <cell r="X32" t="str">
            <v>WED</v>
          </cell>
          <cell r="Y32" t="str">
            <v>THU</v>
          </cell>
          <cell r="Z32" t="str">
            <v>FRI</v>
          </cell>
          <cell r="AA32" t="str">
            <v>SAT</v>
          </cell>
        </row>
        <row r="33">
          <cell r="C33">
            <v>0</v>
          </cell>
          <cell r="D33">
            <v>1</v>
          </cell>
          <cell r="E33">
            <v>2</v>
          </cell>
          <cell r="F33">
            <v>3</v>
          </cell>
          <cell r="G33">
            <v>4</v>
          </cell>
          <cell r="H33">
            <v>5</v>
          </cell>
          <cell r="I33">
            <v>6</v>
          </cell>
          <cell r="L33">
            <v>0</v>
          </cell>
          <cell r="M33">
            <v>0</v>
          </cell>
          <cell r="N33">
            <v>0</v>
          </cell>
          <cell r="O33">
            <v>0</v>
          </cell>
          <cell r="P33">
            <v>1</v>
          </cell>
          <cell r="Q33">
            <v>2</v>
          </cell>
          <cell r="R33">
            <v>3</v>
          </cell>
          <cell r="U33">
            <v>1</v>
          </cell>
          <cell r="V33">
            <v>2</v>
          </cell>
          <cell r="W33">
            <v>3</v>
          </cell>
          <cell r="X33">
            <v>4</v>
          </cell>
          <cell r="Y33">
            <v>5</v>
          </cell>
          <cell r="Z33">
            <v>6</v>
          </cell>
          <cell r="AA33">
            <v>7</v>
          </cell>
        </row>
        <row r="34">
          <cell r="C34">
            <v>7</v>
          </cell>
          <cell r="D34">
            <v>8</v>
          </cell>
          <cell r="E34">
            <v>9</v>
          </cell>
          <cell r="F34">
            <v>10</v>
          </cell>
          <cell r="G34">
            <v>11</v>
          </cell>
          <cell r="H34">
            <v>12</v>
          </cell>
          <cell r="I34">
            <v>13</v>
          </cell>
          <cell r="L34">
            <v>4</v>
          </cell>
          <cell r="M34">
            <v>5</v>
          </cell>
          <cell r="N34">
            <v>6</v>
          </cell>
          <cell r="O34">
            <v>7</v>
          </cell>
          <cell r="P34">
            <v>8</v>
          </cell>
          <cell r="Q34">
            <v>9</v>
          </cell>
          <cell r="R34">
            <v>10</v>
          </cell>
          <cell r="U34">
            <v>8</v>
          </cell>
          <cell r="V34">
            <v>9</v>
          </cell>
          <cell r="W34">
            <v>10</v>
          </cell>
          <cell r="X34">
            <v>11</v>
          </cell>
          <cell r="Y34">
            <v>12</v>
          </cell>
          <cell r="Z34">
            <v>13</v>
          </cell>
          <cell r="AA34">
            <v>14</v>
          </cell>
        </row>
        <row r="35">
          <cell r="C35">
            <v>14</v>
          </cell>
          <cell r="D35">
            <v>15</v>
          </cell>
          <cell r="E35">
            <v>16</v>
          </cell>
          <cell r="F35">
            <v>17</v>
          </cell>
          <cell r="G35">
            <v>18</v>
          </cell>
          <cell r="H35">
            <v>19</v>
          </cell>
          <cell r="I35">
            <v>20</v>
          </cell>
          <cell r="L35">
            <v>11</v>
          </cell>
          <cell r="M35">
            <v>12</v>
          </cell>
          <cell r="N35">
            <v>13</v>
          </cell>
          <cell r="O35">
            <v>14</v>
          </cell>
          <cell r="P35">
            <v>15</v>
          </cell>
          <cell r="Q35">
            <v>16</v>
          </cell>
          <cell r="R35">
            <v>17</v>
          </cell>
          <cell r="U35">
            <v>15</v>
          </cell>
          <cell r="V35">
            <v>16</v>
          </cell>
          <cell r="W35">
            <v>17</v>
          </cell>
          <cell r="X35">
            <v>18</v>
          </cell>
          <cell r="Y35">
            <v>19</v>
          </cell>
          <cell r="Z35">
            <v>20</v>
          </cell>
          <cell r="AA35">
            <v>21</v>
          </cell>
        </row>
        <row r="36">
          <cell r="C36">
            <v>21</v>
          </cell>
          <cell r="D36">
            <v>22</v>
          </cell>
          <cell r="E36">
            <v>23</v>
          </cell>
          <cell r="F36">
            <v>24</v>
          </cell>
          <cell r="G36">
            <v>25</v>
          </cell>
          <cell r="H36">
            <v>26</v>
          </cell>
          <cell r="I36">
            <v>27</v>
          </cell>
          <cell r="L36">
            <v>18</v>
          </cell>
          <cell r="M36">
            <v>19</v>
          </cell>
          <cell r="N36">
            <v>20</v>
          </cell>
          <cell r="O36">
            <v>21</v>
          </cell>
          <cell r="P36">
            <v>22</v>
          </cell>
          <cell r="Q36">
            <v>23</v>
          </cell>
          <cell r="R36">
            <v>24</v>
          </cell>
          <cell r="U36">
            <v>22</v>
          </cell>
          <cell r="V36">
            <v>23</v>
          </cell>
          <cell r="W36">
            <v>24</v>
          </cell>
          <cell r="X36">
            <v>25</v>
          </cell>
          <cell r="Y36">
            <v>26</v>
          </cell>
          <cell r="Z36">
            <v>27</v>
          </cell>
          <cell r="AA36">
            <v>28</v>
          </cell>
        </row>
        <row r="37">
          <cell r="C37">
            <v>28</v>
          </cell>
          <cell r="D37">
            <v>29</v>
          </cell>
          <cell r="E37">
            <v>30</v>
          </cell>
          <cell r="F37">
            <v>31</v>
          </cell>
          <cell r="G37">
            <v>0</v>
          </cell>
          <cell r="H37">
            <v>0</v>
          </cell>
          <cell r="I37">
            <v>0</v>
          </cell>
          <cell r="L37">
            <v>25</v>
          </cell>
          <cell r="M37">
            <v>26</v>
          </cell>
          <cell r="N37">
            <v>27</v>
          </cell>
          <cell r="O37">
            <v>28</v>
          </cell>
          <cell r="P37">
            <v>29</v>
          </cell>
          <cell r="Q37">
            <v>30</v>
          </cell>
          <cell r="R37">
            <v>31</v>
          </cell>
          <cell r="U37">
            <v>29</v>
          </cell>
          <cell r="V37">
            <v>30</v>
          </cell>
          <cell r="W37">
            <v>0</v>
          </cell>
          <cell r="X37">
            <v>0</v>
          </cell>
          <cell r="Y37">
            <v>0</v>
          </cell>
          <cell r="Z37">
            <v>0</v>
          </cell>
          <cell r="AA37">
            <v>0</v>
          </cell>
        </row>
        <row r="38">
          <cell r="C38">
            <v>0</v>
          </cell>
          <cell r="D38">
            <v>0</v>
          </cell>
          <cell r="E38">
            <v>0</v>
          </cell>
          <cell r="F38">
            <v>0</v>
          </cell>
          <cell r="G38">
            <v>0</v>
          </cell>
          <cell r="H38">
            <v>0</v>
          </cell>
          <cell r="I38">
            <v>0</v>
          </cell>
          <cell r="L38">
            <v>0</v>
          </cell>
          <cell r="M38">
            <v>0</v>
          </cell>
          <cell r="N38">
            <v>0</v>
          </cell>
          <cell r="O38">
            <v>0</v>
          </cell>
          <cell r="P38">
            <v>0</v>
          </cell>
          <cell r="Q38">
            <v>0</v>
          </cell>
          <cell r="R38">
            <v>0</v>
          </cell>
          <cell r="U38">
            <v>0</v>
          </cell>
          <cell r="V38">
            <v>0</v>
          </cell>
          <cell r="W38">
            <v>0</v>
          </cell>
          <cell r="X38">
            <v>0</v>
          </cell>
          <cell r="Y38">
            <v>0</v>
          </cell>
          <cell r="Z38">
            <v>0</v>
          </cell>
          <cell r="AA38">
            <v>0</v>
          </cell>
        </row>
        <row r="41">
          <cell r="C41" t="str">
            <v>SUN</v>
          </cell>
          <cell r="D41" t="str">
            <v>MON</v>
          </cell>
          <cell r="E41" t="str">
            <v>TUE</v>
          </cell>
          <cell r="F41" t="str">
            <v>WED</v>
          </cell>
          <cell r="G41" t="str">
            <v>THU</v>
          </cell>
          <cell r="H41" t="str">
            <v>FRI</v>
          </cell>
          <cell r="I41" t="str">
            <v>SAT</v>
          </cell>
          <cell r="L41" t="str">
            <v>SUN</v>
          </cell>
          <cell r="M41" t="str">
            <v>MON</v>
          </cell>
          <cell r="N41" t="str">
            <v>TUE</v>
          </cell>
          <cell r="O41" t="str">
            <v>WED</v>
          </cell>
          <cell r="P41" t="str">
            <v>THU</v>
          </cell>
          <cell r="Q41" t="str">
            <v>FRI</v>
          </cell>
          <cell r="R41" t="str">
            <v>SAT</v>
          </cell>
          <cell r="U41" t="str">
            <v>SUN</v>
          </cell>
          <cell r="V41" t="str">
            <v>MON</v>
          </cell>
          <cell r="W41" t="str">
            <v>TUE</v>
          </cell>
          <cell r="X41" t="str">
            <v>WED</v>
          </cell>
          <cell r="Y41" t="str">
            <v>THU</v>
          </cell>
          <cell r="Z41" t="str">
            <v>FRI</v>
          </cell>
          <cell r="AA41" t="str">
            <v>SAT</v>
          </cell>
        </row>
        <row r="42">
          <cell r="C42">
            <v>0</v>
          </cell>
          <cell r="D42">
            <v>0</v>
          </cell>
          <cell r="E42">
            <v>1</v>
          </cell>
          <cell r="F42">
            <v>2</v>
          </cell>
          <cell r="G42">
            <v>3</v>
          </cell>
          <cell r="H42">
            <v>4</v>
          </cell>
          <cell r="I42">
            <v>5</v>
          </cell>
          <cell r="L42">
            <v>0</v>
          </cell>
          <cell r="M42">
            <v>0</v>
          </cell>
          <cell r="N42">
            <v>0</v>
          </cell>
          <cell r="O42">
            <v>0</v>
          </cell>
          <cell r="P42">
            <v>0</v>
          </cell>
          <cell r="Q42">
            <v>1</v>
          </cell>
          <cell r="R42">
            <v>2</v>
          </cell>
          <cell r="U42">
            <v>1</v>
          </cell>
          <cell r="V42">
            <v>2</v>
          </cell>
          <cell r="W42">
            <v>3</v>
          </cell>
          <cell r="X42">
            <v>4</v>
          </cell>
          <cell r="Y42">
            <v>5</v>
          </cell>
          <cell r="Z42">
            <v>6</v>
          </cell>
          <cell r="AA42">
            <v>7</v>
          </cell>
        </row>
        <row r="43">
          <cell r="C43">
            <v>6</v>
          </cell>
          <cell r="D43">
            <v>7</v>
          </cell>
          <cell r="E43">
            <v>8</v>
          </cell>
          <cell r="F43">
            <v>9</v>
          </cell>
          <cell r="G43">
            <v>10</v>
          </cell>
          <cell r="H43">
            <v>11</v>
          </cell>
          <cell r="I43">
            <v>12</v>
          </cell>
          <cell r="L43">
            <v>3</v>
          </cell>
          <cell r="M43">
            <v>4</v>
          </cell>
          <cell r="N43">
            <v>5</v>
          </cell>
          <cell r="O43">
            <v>6</v>
          </cell>
          <cell r="P43">
            <v>7</v>
          </cell>
          <cell r="Q43">
            <v>8</v>
          </cell>
          <cell r="R43">
            <v>9</v>
          </cell>
          <cell r="U43">
            <v>8</v>
          </cell>
          <cell r="V43">
            <v>9</v>
          </cell>
          <cell r="W43">
            <v>10</v>
          </cell>
          <cell r="X43">
            <v>11</v>
          </cell>
          <cell r="Y43">
            <v>12</v>
          </cell>
          <cell r="Z43">
            <v>13</v>
          </cell>
          <cell r="AA43">
            <v>14</v>
          </cell>
        </row>
        <row r="44">
          <cell r="C44">
            <v>13</v>
          </cell>
          <cell r="D44">
            <v>14</v>
          </cell>
          <cell r="E44">
            <v>15</v>
          </cell>
          <cell r="F44">
            <v>16</v>
          </cell>
          <cell r="G44">
            <v>17</v>
          </cell>
          <cell r="H44">
            <v>18</v>
          </cell>
          <cell r="I44">
            <v>19</v>
          </cell>
          <cell r="L44">
            <v>10</v>
          </cell>
          <cell r="M44">
            <v>11</v>
          </cell>
          <cell r="N44">
            <v>12</v>
          </cell>
          <cell r="O44">
            <v>13</v>
          </cell>
          <cell r="P44">
            <v>14</v>
          </cell>
          <cell r="Q44">
            <v>15</v>
          </cell>
          <cell r="R44">
            <v>16</v>
          </cell>
          <cell r="U44">
            <v>15</v>
          </cell>
          <cell r="V44">
            <v>16</v>
          </cell>
          <cell r="W44">
            <v>17</v>
          </cell>
          <cell r="X44">
            <v>18</v>
          </cell>
          <cell r="Y44">
            <v>19</v>
          </cell>
          <cell r="Z44">
            <v>20</v>
          </cell>
          <cell r="AA44">
            <v>21</v>
          </cell>
        </row>
        <row r="45">
          <cell r="C45">
            <v>20</v>
          </cell>
          <cell r="D45">
            <v>21</v>
          </cell>
          <cell r="E45">
            <v>22</v>
          </cell>
          <cell r="F45">
            <v>23</v>
          </cell>
          <cell r="G45">
            <v>24</v>
          </cell>
          <cell r="H45">
            <v>25</v>
          </cell>
          <cell r="I45">
            <v>26</v>
          </cell>
          <cell r="L45">
            <v>17</v>
          </cell>
          <cell r="M45">
            <v>18</v>
          </cell>
          <cell r="N45">
            <v>19</v>
          </cell>
          <cell r="O45">
            <v>20</v>
          </cell>
          <cell r="P45">
            <v>21</v>
          </cell>
          <cell r="Q45">
            <v>22</v>
          </cell>
          <cell r="R45">
            <v>23</v>
          </cell>
          <cell r="U45">
            <v>22</v>
          </cell>
          <cell r="V45">
            <v>23</v>
          </cell>
          <cell r="W45">
            <v>24</v>
          </cell>
          <cell r="X45">
            <v>25</v>
          </cell>
          <cell r="Y45">
            <v>26</v>
          </cell>
          <cell r="Z45">
            <v>27</v>
          </cell>
          <cell r="AA45">
            <v>28</v>
          </cell>
        </row>
        <row r="46">
          <cell r="C46">
            <v>27</v>
          </cell>
          <cell r="D46">
            <v>28</v>
          </cell>
          <cell r="E46">
            <v>29</v>
          </cell>
          <cell r="F46">
            <v>30</v>
          </cell>
          <cell r="G46">
            <v>31</v>
          </cell>
          <cell r="H46">
            <v>0</v>
          </cell>
          <cell r="I46">
            <v>0</v>
          </cell>
          <cell r="L46">
            <v>24</v>
          </cell>
          <cell r="M46">
            <v>25</v>
          </cell>
          <cell r="N46">
            <v>26</v>
          </cell>
          <cell r="O46">
            <v>27</v>
          </cell>
          <cell r="P46">
            <v>28</v>
          </cell>
          <cell r="Q46">
            <v>29</v>
          </cell>
          <cell r="R46">
            <v>30</v>
          </cell>
          <cell r="U46">
            <v>29</v>
          </cell>
          <cell r="V46">
            <v>30</v>
          </cell>
          <cell r="W46">
            <v>31</v>
          </cell>
          <cell r="X46">
            <v>0</v>
          </cell>
          <cell r="Y46">
            <v>0</v>
          </cell>
          <cell r="Z46">
            <v>0</v>
          </cell>
          <cell r="AA46">
            <v>0</v>
          </cell>
        </row>
        <row r="47">
          <cell r="C47">
            <v>0</v>
          </cell>
          <cell r="D47">
            <v>0</v>
          </cell>
          <cell r="E47">
            <v>0</v>
          </cell>
          <cell r="F47">
            <v>0</v>
          </cell>
          <cell r="G47">
            <v>0</v>
          </cell>
          <cell r="H47">
            <v>0</v>
          </cell>
          <cell r="I47">
            <v>0</v>
          </cell>
          <cell r="L47">
            <v>0</v>
          </cell>
          <cell r="M47">
            <v>0</v>
          </cell>
          <cell r="N47">
            <v>0</v>
          </cell>
          <cell r="O47">
            <v>0</v>
          </cell>
          <cell r="P47">
            <v>0</v>
          </cell>
          <cell r="Q47">
            <v>0</v>
          </cell>
          <cell r="R47">
            <v>0</v>
          </cell>
          <cell r="U47">
            <v>0</v>
          </cell>
          <cell r="V47">
            <v>0</v>
          </cell>
          <cell r="W47">
            <v>0</v>
          </cell>
          <cell r="X47">
            <v>0</v>
          </cell>
          <cell r="Y47">
            <v>0</v>
          </cell>
          <cell r="Z47">
            <v>0</v>
          </cell>
          <cell r="AA47">
            <v>0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CASH-FLW"/>
      <sheetName val="CON-M-FL"/>
      <sheetName val="WORK-SCHEDULE"/>
      <sheetName val="MON-TGT"/>
      <sheetName val="INCOME-FLOW"/>
      <sheetName val="LAB-SCHD"/>
      <sheetName val="EXP-FLW "/>
      <sheetName val="PLT-STAT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>
        <row r="6">
          <cell r="AB6">
            <v>1000000</v>
          </cell>
        </row>
      </sheetData>
      <sheetData sheetId="6" refreshError="1"/>
      <sheetData sheetId="7" refreshError="1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</sheetPr>
  <dimension ref="A1:Z78"/>
  <sheetViews>
    <sheetView tabSelected="1" view="pageBreakPreview" zoomScale="80" zoomScaleNormal="95" zoomScaleSheetLayoutView="80" workbookViewId="0">
      <selection activeCell="K14" sqref="K14:K20"/>
    </sheetView>
  </sheetViews>
  <sheetFormatPr defaultColWidth="9.109375" defaultRowHeight="14.4" x14ac:dyDescent="0.3"/>
  <cols>
    <col min="1" max="1" width="5" style="14" customWidth="1"/>
    <col min="2" max="2" width="26.6640625" style="14" customWidth="1"/>
    <col min="3" max="3" width="6.88671875" style="14" customWidth="1"/>
    <col min="4" max="7" width="7.44140625" style="14" customWidth="1"/>
    <col min="8" max="8" width="11.6640625" style="13" customWidth="1"/>
    <col min="9" max="9" width="12.33203125" style="13" customWidth="1"/>
    <col min="10" max="10" width="13.5546875" style="13" customWidth="1"/>
    <col min="11" max="13" width="11.6640625" style="13" customWidth="1"/>
    <col min="14" max="14" width="10.88671875" style="13" customWidth="1"/>
    <col min="15" max="15" width="9.44140625" style="13" customWidth="1"/>
    <col min="16" max="16" width="11.6640625" style="13" customWidth="1"/>
    <col min="17" max="17" width="10.88671875" style="13" customWidth="1"/>
    <col min="18" max="18" width="7.88671875" style="33" customWidth="1"/>
    <col min="19" max="19" width="11.6640625" style="13" customWidth="1"/>
    <col min="20" max="20" width="5.88671875" style="14" customWidth="1"/>
    <col min="21" max="21" width="6.5546875" style="14" customWidth="1"/>
    <col min="22" max="22" width="14.5546875" style="14" customWidth="1"/>
    <col min="23" max="23" width="8" style="14" customWidth="1"/>
    <col min="24" max="16384" width="9.109375" style="14"/>
  </cols>
  <sheetData>
    <row r="1" spans="1:26" s="1" customFormat="1" ht="24" customHeight="1" x14ac:dyDescent="0.4">
      <c r="A1" s="141"/>
      <c r="B1" s="141"/>
      <c r="C1" s="141"/>
      <c r="D1" s="141"/>
      <c r="E1" s="141"/>
      <c r="F1" s="141"/>
      <c r="G1" s="141"/>
      <c r="H1" s="141"/>
      <c r="I1" s="141"/>
      <c r="J1" s="141"/>
      <c r="K1" s="141"/>
      <c r="L1" s="141"/>
      <c r="M1" s="141"/>
      <c r="N1" s="141"/>
      <c r="O1" s="141"/>
      <c r="P1" s="141"/>
      <c r="Q1" s="141"/>
      <c r="R1" s="141"/>
      <c r="S1" s="141"/>
      <c r="T1" s="141"/>
      <c r="U1" s="141"/>
      <c r="V1" s="141"/>
      <c r="W1" s="141"/>
    </row>
    <row r="2" spans="1:26" s="5" customFormat="1" ht="15.6" x14ac:dyDescent="0.3">
      <c r="A2" s="2"/>
      <c r="B2" s="2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4"/>
      <c r="T2" s="6"/>
      <c r="V2" s="6"/>
    </row>
    <row r="3" spans="1:26" s="5" customFormat="1" ht="21" customHeight="1" x14ac:dyDescent="0.3">
      <c r="A3" s="7" t="s">
        <v>36</v>
      </c>
      <c r="B3" s="2"/>
      <c r="C3" s="3"/>
      <c r="D3" s="3"/>
      <c r="E3" s="3"/>
      <c r="F3" s="3"/>
      <c r="G3" s="3"/>
      <c r="H3" s="3"/>
      <c r="I3" s="3"/>
      <c r="J3" s="3"/>
      <c r="K3" s="3"/>
      <c r="L3" s="3"/>
      <c r="M3" s="8"/>
      <c r="N3" s="8"/>
      <c r="O3" s="8"/>
      <c r="P3" s="8"/>
      <c r="Q3" s="8"/>
      <c r="R3" s="9"/>
      <c r="T3" s="6"/>
      <c r="V3" s="6"/>
    </row>
    <row r="4" spans="1:26" s="5" customFormat="1" ht="14.25" customHeight="1" thickBot="1" x14ac:dyDescent="0.35">
      <c r="A4" s="10"/>
      <c r="C4" s="10"/>
      <c r="D4" s="10"/>
      <c r="E4" s="10"/>
      <c r="F4" s="10"/>
      <c r="G4" s="10"/>
      <c r="H4" s="11"/>
      <c r="I4" s="12"/>
      <c r="M4" s="8"/>
      <c r="N4" s="8"/>
      <c r="O4" s="8"/>
      <c r="P4" s="8"/>
      <c r="Q4" s="58" t="s">
        <v>0</v>
      </c>
      <c r="R4" s="59" t="s">
        <v>28</v>
      </c>
      <c r="S4" s="6"/>
      <c r="T4" s="2"/>
      <c r="U4" s="2"/>
      <c r="V4" s="2"/>
      <c r="W4" s="2"/>
    </row>
    <row r="5" spans="1:26" ht="23.25" customHeight="1" x14ac:dyDescent="0.3">
      <c r="A5" s="142" t="s">
        <v>1</v>
      </c>
      <c r="B5" s="144" t="s">
        <v>2</v>
      </c>
      <c r="C5" s="144" t="s">
        <v>3</v>
      </c>
      <c r="D5" s="144" t="s">
        <v>4</v>
      </c>
      <c r="E5" s="144" t="s">
        <v>22</v>
      </c>
      <c r="F5" s="144" t="s">
        <v>5</v>
      </c>
      <c r="G5" s="146" t="s">
        <v>6</v>
      </c>
      <c r="H5" s="148" t="s">
        <v>7</v>
      </c>
      <c r="I5" s="149"/>
      <c r="J5" s="149"/>
      <c r="K5" s="149"/>
      <c r="L5" s="149"/>
      <c r="M5" s="150"/>
      <c r="N5" s="135" t="s">
        <v>8</v>
      </c>
      <c r="O5" s="133" t="s">
        <v>23</v>
      </c>
      <c r="P5" s="133" t="s">
        <v>24</v>
      </c>
      <c r="Q5" s="135" t="s">
        <v>9</v>
      </c>
      <c r="R5" s="135" t="s">
        <v>10</v>
      </c>
      <c r="S5" s="135" t="s">
        <v>11</v>
      </c>
      <c r="T5" s="137" t="s">
        <v>12</v>
      </c>
      <c r="U5" s="137"/>
      <c r="V5" s="137"/>
      <c r="W5" s="138"/>
    </row>
    <row r="6" spans="1:26" ht="36" customHeight="1" thickBot="1" x14ac:dyDescent="0.35">
      <c r="A6" s="143"/>
      <c r="B6" s="145"/>
      <c r="C6" s="145"/>
      <c r="D6" s="145"/>
      <c r="E6" s="145"/>
      <c r="F6" s="145"/>
      <c r="G6" s="147"/>
      <c r="H6" s="41" t="s">
        <v>13</v>
      </c>
      <c r="I6" s="41" t="s">
        <v>14</v>
      </c>
      <c r="J6" s="41" t="s">
        <v>15</v>
      </c>
      <c r="K6" s="41" t="s">
        <v>26</v>
      </c>
      <c r="L6" s="41" t="s">
        <v>27</v>
      </c>
      <c r="M6" s="41" t="s">
        <v>16</v>
      </c>
      <c r="N6" s="136"/>
      <c r="O6" s="134"/>
      <c r="P6" s="134"/>
      <c r="Q6" s="136"/>
      <c r="R6" s="136"/>
      <c r="S6" s="136"/>
      <c r="T6" s="139"/>
      <c r="U6" s="139"/>
      <c r="V6" s="139"/>
      <c r="W6" s="140"/>
    </row>
    <row r="7" spans="1:26" ht="18.75" customHeight="1" x14ac:dyDescent="0.3">
      <c r="A7" s="62"/>
      <c r="B7" s="61"/>
      <c r="C7" s="52"/>
      <c r="D7" s="52"/>
      <c r="E7" s="52"/>
      <c r="F7" s="52"/>
      <c r="G7" s="52"/>
      <c r="H7" s="52"/>
      <c r="I7" s="89" t="s">
        <v>35</v>
      </c>
      <c r="J7" s="89"/>
      <c r="K7" s="89"/>
      <c r="L7" s="89"/>
      <c r="M7" s="52"/>
      <c r="N7" s="52"/>
      <c r="O7" s="52"/>
      <c r="P7" s="52"/>
      <c r="Q7" s="52"/>
      <c r="R7" s="52"/>
      <c r="S7" s="52"/>
      <c r="T7" s="52"/>
      <c r="U7" s="52"/>
      <c r="V7" s="53"/>
      <c r="W7" s="54"/>
      <c r="X7" s="14">
        <f>27*0.76</f>
        <v>20.52</v>
      </c>
    </row>
    <row r="8" spans="1:26" ht="13.5" customHeight="1" x14ac:dyDescent="0.3">
      <c r="A8" s="119">
        <v>1</v>
      </c>
      <c r="B8" s="122" t="s">
        <v>29</v>
      </c>
      <c r="C8" s="125">
        <v>8</v>
      </c>
      <c r="D8" s="110" t="s">
        <v>25</v>
      </c>
      <c r="E8" s="110">
        <v>1</v>
      </c>
      <c r="F8" s="110">
        <v>28</v>
      </c>
      <c r="G8" s="110">
        <f>E8*F8</f>
        <v>28</v>
      </c>
      <c r="H8" s="96">
        <f>T10</f>
        <v>2150</v>
      </c>
      <c r="I8" s="96">
        <f>V8</f>
        <v>900</v>
      </c>
      <c r="J8" s="96">
        <f>U13</f>
        <v>300</v>
      </c>
      <c r="K8" s="96"/>
      <c r="L8" s="96"/>
      <c r="M8" s="96"/>
      <c r="N8" s="96">
        <f>SUM(H8:M13)</f>
        <v>3350</v>
      </c>
      <c r="O8" s="96">
        <f>20*2</f>
        <v>40</v>
      </c>
      <c r="P8" s="96">
        <f>N8-O8</f>
        <v>3310</v>
      </c>
      <c r="Q8" s="99">
        <f>(P8*G8)/1000</f>
        <v>92.68</v>
      </c>
      <c r="R8" s="101">
        <v>3.9729999999999999</v>
      </c>
      <c r="S8" s="96">
        <f>Q8*R8</f>
        <v>368.21764000000002</v>
      </c>
      <c r="T8" s="38"/>
      <c r="U8" s="46"/>
      <c r="V8" s="80">
        <v>900</v>
      </c>
      <c r="W8" s="75"/>
      <c r="X8" s="14">
        <f>27*0.76</f>
        <v>20.52</v>
      </c>
      <c r="Y8" s="14">
        <v>0.76</v>
      </c>
      <c r="Z8" s="14">
        <f>Y8+X8</f>
        <v>21.28</v>
      </c>
    </row>
    <row r="9" spans="1:26" ht="13.5" customHeight="1" x14ac:dyDescent="0.3">
      <c r="A9" s="120"/>
      <c r="B9" s="123"/>
      <c r="C9" s="126"/>
      <c r="D9" s="111"/>
      <c r="E9" s="111"/>
      <c r="F9" s="111"/>
      <c r="G9" s="111"/>
      <c r="H9" s="97"/>
      <c r="I9" s="97"/>
      <c r="J9" s="97"/>
      <c r="K9" s="97"/>
      <c r="L9" s="97"/>
      <c r="M9" s="97"/>
      <c r="N9" s="97"/>
      <c r="O9" s="97"/>
      <c r="P9" s="97"/>
      <c r="Q9" s="100"/>
      <c r="R9" s="102"/>
      <c r="S9" s="97"/>
      <c r="T9" s="72"/>
      <c r="U9" s="73"/>
      <c r="V9" s="44"/>
      <c r="W9" s="74"/>
    </row>
    <row r="10" spans="1:26" ht="13.5" customHeight="1" x14ac:dyDescent="0.3">
      <c r="A10" s="120"/>
      <c r="B10" s="123"/>
      <c r="C10" s="126"/>
      <c r="D10" s="111"/>
      <c r="E10" s="111"/>
      <c r="F10" s="111"/>
      <c r="G10" s="111"/>
      <c r="H10" s="97"/>
      <c r="I10" s="97"/>
      <c r="J10" s="97"/>
      <c r="K10" s="97"/>
      <c r="L10" s="97"/>
      <c r="M10" s="97"/>
      <c r="N10" s="97"/>
      <c r="O10" s="97"/>
      <c r="P10" s="97"/>
      <c r="Q10" s="100"/>
      <c r="R10" s="102"/>
      <c r="S10" s="97"/>
      <c r="T10" s="91">
        <v>2150</v>
      </c>
      <c r="U10" s="107"/>
      <c r="V10" s="47"/>
      <c r="W10" s="45"/>
    </row>
    <row r="11" spans="1:26" ht="13.5" customHeight="1" x14ac:dyDescent="0.3">
      <c r="A11" s="120"/>
      <c r="B11" s="123"/>
      <c r="C11" s="126"/>
      <c r="D11" s="111"/>
      <c r="E11" s="111"/>
      <c r="F11" s="111"/>
      <c r="G11" s="111"/>
      <c r="H11" s="97"/>
      <c r="I11" s="97"/>
      <c r="J11" s="97"/>
      <c r="K11" s="97"/>
      <c r="L11" s="97"/>
      <c r="M11" s="97"/>
      <c r="N11" s="97"/>
      <c r="O11" s="97"/>
      <c r="P11" s="97"/>
      <c r="Q11" s="100"/>
      <c r="R11" s="102"/>
      <c r="S11" s="97"/>
      <c r="T11" s="91"/>
      <c r="U11" s="107"/>
      <c r="V11" s="47"/>
      <c r="W11" s="45"/>
    </row>
    <row r="12" spans="1:26" ht="13.5" customHeight="1" x14ac:dyDescent="0.3">
      <c r="A12" s="120"/>
      <c r="B12" s="123"/>
      <c r="C12" s="126"/>
      <c r="D12" s="111"/>
      <c r="E12" s="111"/>
      <c r="F12" s="111"/>
      <c r="G12" s="111"/>
      <c r="H12" s="97"/>
      <c r="I12" s="97"/>
      <c r="J12" s="97"/>
      <c r="K12" s="97"/>
      <c r="L12" s="97"/>
      <c r="M12" s="97"/>
      <c r="N12" s="97"/>
      <c r="O12" s="97"/>
      <c r="P12" s="97"/>
      <c r="Q12" s="100"/>
      <c r="R12" s="102"/>
      <c r="S12" s="97"/>
      <c r="T12" s="34"/>
      <c r="U12" s="65"/>
      <c r="V12" s="69"/>
      <c r="W12" s="70"/>
    </row>
    <row r="13" spans="1:26" ht="13.5" customHeight="1" x14ac:dyDescent="0.3">
      <c r="A13" s="120"/>
      <c r="B13" s="123"/>
      <c r="C13" s="126"/>
      <c r="D13" s="112"/>
      <c r="E13" s="111"/>
      <c r="F13" s="111"/>
      <c r="G13" s="111"/>
      <c r="H13" s="97"/>
      <c r="I13" s="97"/>
      <c r="J13" s="97"/>
      <c r="K13" s="97"/>
      <c r="L13" s="97"/>
      <c r="M13" s="97"/>
      <c r="N13" s="97"/>
      <c r="O13" s="97"/>
      <c r="P13" s="98"/>
      <c r="Q13" s="100"/>
      <c r="R13" s="102"/>
      <c r="S13" s="97"/>
      <c r="T13" s="49"/>
      <c r="U13" s="79">
        <v>300</v>
      </c>
      <c r="V13" s="79"/>
      <c r="W13" s="84"/>
    </row>
    <row r="14" spans="1:26" ht="12" customHeight="1" x14ac:dyDescent="0.3">
      <c r="A14" s="119">
        <v>2</v>
      </c>
      <c r="B14" s="122" t="s">
        <v>32</v>
      </c>
      <c r="C14" s="125">
        <v>6</v>
      </c>
      <c r="D14" s="110">
        <v>200</v>
      </c>
      <c r="E14" s="110">
        <v>1</v>
      </c>
      <c r="F14" s="113">
        <f>U26/D14+1</f>
        <v>20.5</v>
      </c>
      <c r="G14" s="110">
        <f>ROUND(E14*F14,0)</f>
        <v>21</v>
      </c>
      <c r="H14" s="96">
        <f>U19</f>
        <v>2400</v>
      </c>
      <c r="I14" s="96">
        <f>T17</f>
        <v>650</v>
      </c>
      <c r="J14" s="96">
        <f>W17</f>
        <v>650</v>
      </c>
      <c r="K14" s="96"/>
      <c r="L14" s="96"/>
      <c r="M14" s="96">
        <f>U20</f>
        <v>0</v>
      </c>
      <c r="N14" s="96">
        <f>SUM(H14:M20)</f>
        <v>3700</v>
      </c>
      <c r="O14" s="96">
        <f>20*2</f>
        <v>40</v>
      </c>
      <c r="P14" s="96">
        <f>N14-O14</f>
        <v>3660</v>
      </c>
      <c r="Q14" s="99">
        <f>(P14*G14)/1000</f>
        <v>76.86</v>
      </c>
      <c r="R14" s="101">
        <v>2.2349999999999999</v>
      </c>
      <c r="S14" s="96">
        <f>Q14*R14</f>
        <v>171.78209999999999</v>
      </c>
      <c r="T14" s="38"/>
      <c r="U14" s="46"/>
      <c r="V14" s="50"/>
      <c r="W14" s="75"/>
    </row>
    <row r="15" spans="1:26" ht="12" customHeight="1" x14ac:dyDescent="0.3">
      <c r="A15" s="120"/>
      <c r="B15" s="123"/>
      <c r="C15" s="126"/>
      <c r="D15" s="111"/>
      <c r="E15" s="111"/>
      <c r="F15" s="114"/>
      <c r="G15" s="111"/>
      <c r="H15" s="97"/>
      <c r="I15" s="97"/>
      <c r="J15" s="97"/>
      <c r="K15" s="97"/>
      <c r="L15" s="97"/>
      <c r="M15" s="97"/>
      <c r="N15" s="97"/>
      <c r="O15" s="97"/>
      <c r="P15" s="97"/>
      <c r="Q15" s="100"/>
      <c r="R15" s="102"/>
      <c r="S15" s="97"/>
      <c r="T15" s="72"/>
      <c r="U15" s="73"/>
      <c r="V15" s="44"/>
      <c r="W15" s="74"/>
    </row>
    <row r="16" spans="1:26" ht="12" customHeight="1" x14ac:dyDescent="0.3">
      <c r="A16" s="120"/>
      <c r="B16" s="123"/>
      <c r="C16" s="126"/>
      <c r="D16" s="111"/>
      <c r="E16" s="111"/>
      <c r="F16" s="114"/>
      <c r="G16" s="111"/>
      <c r="H16" s="97"/>
      <c r="I16" s="97"/>
      <c r="J16" s="97"/>
      <c r="K16" s="97"/>
      <c r="L16" s="97"/>
      <c r="M16" s="97"/>
      <c r="N16" s="97"/>
      <c r="O16" s="97"/>
      <c r="P16" s="97"/>
      <c r="Q16" s="100"/>
      <c r="R16" s="102"/>
      <c r="S16" s="97"/>
      <c r="T16" s="34"/>
      <c r="U16" s="76"/>
      <c r="V16" s="47"/>
      <c r="W16" s="45"/>
    </row>
    <row r="17" spans="1:23" ht="12" customHeight="1" x14ac:dyDescent="0.3">
      <c r="A17" s="120"/>
      <c r="B17" s="123"/>
      <c r="C17" s="126"/>
      <c r="D17" s="111"/>
      <c r="E17" s="111"/>
      <c r="F17" s="114"/>
      <c r="G17" s="111"/>
      <c r="H17" s="97"/>
      <c r="I17" s="97"/>
      <c r="J17" s="97"/>
      <c r="K17" s="97"/>
      <c r="L17" s="97"/>
      <c r="M17" s="97"/>
      <c r="N17" s="97"/>
      <c r="O17" s="97"/>
      <c r="P17" s="97"/>
      <c r="Q17" s="100"/>
      <c r="R17" s="102"/>
      <c r="S17" s="97"/>
      <c r="T17" s="91">
        <v>650</v>
      </c>
      <c r="U17" s="47"/>
      <c r="V17" s="47"/>
      <c r="W17" s="90">
        <v>650</v>
      </c>
    </row>
    <row r="18" spans="1:23" ht="12" customHeight="1" x14ac:dyDescent="0.3">
      <c r="A18" s="120"/>
      <c r="B18" s="123"/>
      <c r="C18" s="126"/>
      <c r="D18" s="111"/>
      <c r="E18" s="111"/>
      <c r="F18" s="114"/>
      <c r="G18" s="111"/>
      <c r="H18" s="97"/>
      <c r="I18" s="97"/>
      <c r="J18" s="97"/>
      <c r="K18" s="97"/>
      <c r="L18" s="97"/>
      <c r="M18" s="97"/>
      <c r="N18" s="97"/>
      <c r="O18" s="97"/>
      <c r="P18" s="97"/>
      <c r="Q18" s="100"/>
      <c r="R18" s="102"/>
      <c r="S18" s="97"/>
      <c r="T18" s="91"/>
      <c r="U18" s="47"/>
      <c r="V18" s="47"/>
      <c r="W18" s="90"/>
    </row>
    <row r="19" spans="1:23" ht="12" customHeight="1" x14ac:dyDescent="0.3">
      <c r="A19" s="120"/>
      <c r="B19" s="123"/>
      <c r="C19" s="126"/>
      <c r="D19" s="111"/>
      <c r="E19" s="111"/>
      <c r="F19" s="114"/>
      <c r="G19" s="111"/>
      <c r="H19" s="97"/>
      <c r="I19" s="97"/>
      <c r="J19" s="97"/>
      <c r="K19" s="97"/>
      <c r="L19" s="97"/>
      <c r="M19" s="97"/>
      <c r="N19" s="97"/>
      <c r="O19" s="97"/>
      <c r="P19" s="97"/>
      <c r="Q19" s="100"/>
      <c r="R19" s="102"/>
      <c r="S19" s="97"/>
      <c r="T19" s="34"/>
      <c r="U19" s="92">
        <v>2400</v>
      </c>
      <c r="V19" s="92"/>
      <c r="W19" s="70"/>
    </row>
    <row r="20" spans="1:23" ht="12" customHeight="1" x14ac:dyDescent="0.3">
      <c r="A20" s="120"/>
      <c r="B20" s="123"/>
      <c r="C20" s="126"/>
      <c r="D20" s="112"/>
      <c r="E20" s="111"/>
      <c r="F20" s="114"/>
      <c r="G20" s="111"/>
      <c r="H20" s="97"/>
      <c r="I20" s="97"/>
      <c r="J20" s="97"/>
      <c r="K20" s="97"/>
      <c r="L20" s="97"/>
      <c r="M20" s="97"/>
      <c r="N20" s="97"/>
      <c r="O20" s="97"/>
      <c r="P20" s="98"/>
      <c r="Q20" s="100"/>
      <c r="R20" s="102"/>
      <c r="S20" s="97"/>
      <c r="T20" s="49"/>
      <c r="U20" s="64"/>
      <c r="V20" s="42"/>
      <c r="W20" s="84"/>
    </row>
    <row r="21" spans="1:23" ht="14.25" customHeight="1" x14ac:dyDescent="0.3">
      <c r="A21" s="119">
        <v>3</v>
      </c>
      <c r="B21" s="122" t="s">
        <v>37</v>
      </c>
      <c r="C21" s="125">
        <v>6</v>
      </c>
      <c r="D21" s="110">
        <v>200</v>
      </c>
      <c r="E21" s="110">
        <v>1</v>
      </c>
      <c r="F21" s="113">
        <f>ROUND((U19)/D21,0-0)+1</f>
        <v>13</v>
      </c>
      <c r="G21" s="110">
        <f>ROUND(E21*F21,0)</f>
        <v>13</v>
      </c>
      <c r="H21" s="96">
        <f>U26</f>
        <v>3900</v>
      </c>
      <c r="I21" s="96">
        <f>T24</f>
        <v>650</v>
      </c>
      <c r="J21" s="96">
        <f>W24</f>
        <v>650</v>
      </c>
      <c r="K21" s="96"/>
      <c r="L21" s="96"/>
      <c r="M21" s="96">
        <f>U27</f>
        <v>0</v>
      </c>
      <c r="N21" s="96">
        <f>SUM(H21:M27)</f>
        <v>5200</v>
      </c>
      <c r="O21" s="96">
        <f>20*2</f>
        <v>40</v>
      </c>
      <c r="P21" s="96">
        <f>N21-O21</f>
        <v>5160</v>
      </c>
      <c r="Q21" s="99">
        <f>(P21*G21)/1000</f>
        <v>67.08</v>
      </c>
      <c r="R21" s="101">
        <v>2.2349999999999999</v>
      </c>
      <c r="S21" s="96">
        <f>Q21*R21</f>
        <v>149.9238</v>
      </c>
      <c r="T21" s="38"/>
      <c r="U21" s="46"/>
      <c r="V21" s="50"/>
      <c r="W21" s="75"/>
    </row>
    <row r="22" spans="1:23" ht="14.25" customHeight="1" x14ac:dyDescent="0.3">
      <c r="A22" s="120"/>
      <c r="B22" s="123"/>
      <c r="C22" s="126"/>
      <c r="D22" s="111"/>
      <c r="E22" s="111"/>
      <c r="F22" s="114"/>
      <c r="G22" s="111"/>
      <c r="H22" s="97"/>
      <c r="I22" s="97"/>
      <c r="J22" s="97"/>
      <c r="K22" s="97"/>
      <c r="L22" s="97"/>
      <c r="M22" s="97"/>
      <c r="N22" s="97"/>
      <c r="O22" s="97"/>
      <c r="P22" s="97"/>
      <c r="Q22" s="100"/>
      <c r="R22" s="102"/>
      <c r="S22" s="97"/>
      <c r="T22" s="72"/>
      <c r="U22" s="73"/>
      <c r="V22" s="44"/>
      <c r="W22" s="74"/>
    </row>
    <row r="23" spans="1:23" ht="14.25" customHeight="1" x14ac:dyDescent="0.3">
      <c r="A23" s="120"/>
      <c r="B23" s="123"/>
      <c r="C23" s="126"/>
      <c r="D23" s="111"/>
      <c r="E23" s="111"/>
      <c r="F23" s="114"/>
      <c r="G23" s="111"/>
      <c r="H23" s="97"/>
      <c r="I23" s="97"/>
      <c r="J23" s="97"/>
      <c r="K23" s="97"/>
      <c r="L23" s="97"/>
      <c r="M23" s="97"/>
      <c r="N23" s="97"/>
      <c r="O23" s="97"/>
      <c r="P23" s="97"/>
      <c r="Q23" s="100"/>
      <c r="R23" s="102"/>
      <c r="S23" s="97"/>
      <c r="T23" s="34"/>
      <c r="U23" s="76"/>
      <c r="V23" s="47"/>
      <c r="W23" s="45"/>
    </row>
    <row r="24" spans="1:23" ht="14.25" customHeight="1" x14ac:dyDescent="0.3">
      <c r="A24" s="120"/>
      <c r="B24" s="123"/>
      <c r="C24" s="126"/>
      <c r="D24" s="111"/>
      <c r="E24" s="111"/>
      <c r="F24" s="114"/>
      <c r="G24" s="111"/>
      <c r="H24" s="97"/>
      <c r="I24" s="97"/>
      <c r="J24" s="97"/>
      <c r="K24" s="97"/>
      <c r="L24" s="97"/>
      <c r="M24" s="97"/>
      <c r="N24" s="97"/>
      <c r="O24" s="97"/>
      <c r="P24" s="97"/>
      <c r="Q24" s="100"/>
      <c r="R24" s="102"/>
      <c r="S24" s="97"/>
      <c r="T24" s="91">
        <v>650</v>
      </c>
      <c r="U24" s="47"/>
      <c r="V24" s="47"/>
      <c r="W24" s="90">
        <v>650</v>
      </c>
    </row>
    <row r="25" spans="1:23" ht="14.25" customHeight="1" x14ac:dyDescent="0.3">
      <c r="A25" s="120"/>
      <c r="B25" s="123"/>
      <c r="C25" s="126"/>
      <c r="D25" s="111"/>
      <c r="E25" s="111"/>
      <c r="F25" s="114"/>
      <c r="G25" s="111"/>
      <c r="H25" s="97"/>
      <c r="I25" s="97"/>
      <c r="J25" s="97"/>
      <c r="K25" s="97"/>
      <c r="L25" s="97"/>
      <c r="M25" s="97"/>
      <c r="N25" s="97"/>
      <c r="O25" s="97"/>
      <c r="P25" s="97"/>
      <c r="Q25" s="100"/>
      <c r="R25" s="102"/>
      <c r="S25" s="97"/>
      <c r="T25" s="91"/>
      <c r="U25" s="47"/>
      <c r="V25" s="47"/>
      <c r="W25" s="90"/>
    </row>
    <row r="26" spans="1:23" ht="14.25" customHeight="1" x14ac:dyDescent="0.3">
      <c r="A26" s="120"/>
      <c r="B26" s="123"/>
      <c r="C26" s="126"/>
      <c r="D26" s="111"/>
      <c r="E26" s="111"/>
      <c r="F26" s="114"/>
      <c r="G26" s="111"/>
      <c r="H26" s="97"/>
      <c r="I26" s="97"/>
      <c r="J26" s="97"/>
      <c r="K26" s="97"/>
      <c r="L26" s="97"/>
      <c r="M26" s="97"/>
      <c r="N26" s="97"/>
      <c r="O26" s="97"/>
      <c r="P26" s="97"/>
      <c r="Q26" s="100"/>
      <c r="R26" s="102"/>
      <c r="S26" s="97"/>
      <c r="T26" s="34"/>
      <c r="U26" s="92">
        <v>3900</v>
      </c>
      <c r="V26" s="92"/>
      <c r="W26" s="70"/>
    </row>
    <row r="27" spans="1:23" ht="14.25" customHeight="1" x14ac:dyDescent="0.3">
      <c r="A27" s="120"/>
      <c r="B27" s="123"/>
      <c r="C27" s="126"/>
      <c r="D27" s="112"/>
      <c r="E27" s="111"/>
      <c r="F27" s="114"/>
      <c r="G27" s="111"/>
      <c r="H27" s="97"/>
      <c r="I27" s="97"/>
      <c r="J27" s="97"/>
      <c r="K27" s="97"/>
      <c r="L27" s="97"/>
      <c r="M27" s="97"/>
      <c r="N27" s="97"/>
      <c r="O27" s="97"/>
      <c r="P27" s="98"/>
      <c r="Q27" s="100"/>
      <c r="R27" s="102"/>
      <c r="S27" s="97"/>
      <c r="T27" s="49"/>
      <c r="U27" s="64"/>
      <c r="V27" s="42"/>
      <c r="W27" s="84"/>
    </row>
    <row r="28" spans="1:23" ht="12" customHeight="1" x14ac:dyDescent="0.3">
      <c r="A28" s="119">
        <v>4</v>
      </c>
      <c r="B28" s="122" t="s">
        <v>33</v>
      </c>
      <c r="C28" s="125">
        <v>4</v>
      </c>
      <c r="D28" s="110">
        <v>200</v>
      </c>
      <c r="E28" s="110">
        <v>1</v>
      </c>
      <c r="F28" s="113">
        <f>ROUND((U37)/D28,0-0)+1</f>
        <v>21</v>
      </c>
      <c r="G28" s="110">
        <f>ROUND(E28*F28,0)</f>
        <v>21</v>
      </c>
      <c r="H28" s="96">
        <f>U30</f>
        <v>2400</v>
      </c>
      <c r="I28" s="96">
        <f>T31</f>
        <v>650</v>
      </c>
      <c r="J28" s="96">
        <f>W31</f>
        <v>650</v>
      </c>
      <c r="K28" s="96"/>
      <c r="L28" s="96"/>
      <c r="M28" s="96">
        <f>U34</f>
        <v>0</v>
      </c>
      <c r="N28" s="96">
        <f>SUM(H28:M34)</f>
        <v>3700</v>
      </c>
      <c r="O28" s="96">
        <f>20*2</f>
        <v>40</v>
      </c>
      <c r="P28" s="96">
        <f>N28-O28</f>
        <v>3660</v>
      </c>
      <c r="Q28" s="99">
        <f>(P28*G28)/1000</f>
        <v>76.86</v>
      </c>
      <c r="R28" s="101">
        <v>0.99399999999999999</v>
      </c>
      <c r="S28" s="96">
        <f>Q28*R28</f>
        <v>76.398839999999993</v>
      </c>
      <c r="T28" s="38"/>
      <c r="U28" s="46"/>
      <c r="V28" s="50"/>
      <c r="W28" s="75"/>
    </row>
    <row r="29" spans="1:23" ht="12" customHeight="1" x14ac:dyDescent="0.3">
      <c r="A29" s="120"/>
      <c r="B29" s="123"/>
      <c r="C29" s="126"/>
      <c r="D29" s="111"/>
      <c r="E29" s="111"/>
      <c r="F29" s="114"/>
      <c r="G29" s="111"/>
      <c r="H29" s="97"/>
      <c r="I29" s="97"/>
      <c r="J29" s="97"/>
      <c r="K29" s="97"/>
      <c r="L29" s="97"/>
      <c r="M29" s="97"/>
      <c r="N29" s="97"/>
      <c r="O29" s="97"/>
      <c r="P29" s="97"/>
      <c r="Q29" s="100"/>
      <c r="R29" s="102"/>
      <c r="S29" s="97"/>
      <c r="T29" s="72"/>
      <c r="U29" s="73"/>
      <c r="V29" s="44"/>
      <c r="W29" s="74"/>
    </row>
    <row r="30" spans="1:23" ht="12" customHeight="1" x14ac:dyDescent="0.3">
      <c r="A30" s="120"/>
      <c r="B30" s="123"/>
      <c r="C30" s="126"/>
      <c r="D30" s="111"/>
      <c r="E30" s="111"/>
      <c r="F30" s="114"/>
      <c r="G30" s="111"/>
      <c r="H30" s="97"/>
      <c r="I30" s="97"/>
      <c r="J30" s="97"/>
      <c r="K30" s="97"/>
      <c r="L30" s="97"/>
      <c r="M30" s="97"/>
      <c r="N30" s="97"/>
      <c r="O30" s="97"/>
      <c r="P30" s="97"/>
      <c r="Q30" s="100"/>
      <c r="R30" s="102"/>
      <c r="S30" s="97"/>
      <c r="T30" s="34"/>
      <c r="U30" s="92">
        <v>2400</v>
      </c>
      <c r="V30" s="92"/>
      <c r="W30" s="45"/>
    </row>
    <row r="31" spans="1:23" ht="12" customHeight="1" x14ac:dyDescent="0.3">
      <c r="A31" s="120"/>
      <c r="B31" s="123"/>
      <c r="C31" s="126"/>
      <c r="D31" s="111"/>
      <c r="E31" s="111"/>
      <c r="F31" s="114"/>
      <c r="G31" s="111"/>
      <c r="H31" s="97"/>
      <c r="I31" s="97"/>
      <c r="J31" s="97"/>
      <c r="K31" s="97"/>
      <c r="L31" s="97"/>
      <c r="M31" s="97"/>
      <c r="N31" s="97"/>
      <c r="O31" s="97"/>
      <c r="P31" s="97"/>
      <c r="Q31" s="100"/>
      <c r="R31" s="102"/>
      <c r="S31" s="97"/>
      <c r="T31" s="91">
        <v>650</v>
      </c>
      <c r="U31" s="47"/>
      <c r="V31" s="47"/>
      <c r="W31" s="90">
        <v>650</v>
      </c>
    </row>
    <row r="32" spans="1:23" ht="12" customHeight="1" x14ac:dyDescent="0.3">
      <c r="A32" s="120"/>
      <c r="B32" s="123"/>
      <c r="C32" s="126"/>
      <c r="D32" s="111"/>
      <c r="E32" s="111"/>
      <c r="F32" s="114"/>
      <c r="G32" s="111"/>
      <c r="H32" s="97"/>
      <c r="I32" s="97"/>
      <c r="J32" s="97"/>
      <c r="K32" s="97"/>
      <c r="L32" s="97"/>
      <c r="M32" s="97"/>
      <c r="N32" s="97"/>
      <c r="O32" s="97"/>
      <c r="P32" s="97"/>
      <c r="Q32" s="100"/>
      <c r="R32" s="102"/>
      <c r="S32" s="97"/>
      <c r="T32" s="91"/>
      <c r="U32" s="47"/>
      <c r="V32" s="47"/>
      <c r="W32" s="90"/>
    </row>
    <row r="33" spans="1:23" ht="12" customHeight="1" x14ac:dyDescent="0.3">
      <c r="A33" s="120"/>
      <c r="B33" s="123"/>
      <c r="C33" s="126"/>
      <c r="D33" s="111"/>
      <c r="E33" s="111"/>
      <c r="F33" s="114"/>
      <c r="G33" s="111"/>
      <c r="H33" s="97"/>
      <c r="I33" s="97"/>
      <c r="J33" s="97"/>
      <c r="K33" s="97"/>
      <c r="L33" s="97"/>
      <c r="M33" s="97"/>
      <c r="N33" s="97"/>
      <c r="O33" s="97"/>
      <c r="P33" s="97"/>
      <c r="Q33" s="100"/>
      <c r="R33" s="102"/>
      <c r="S33" s="97"/>
      <c r="T33" s="34"/>
      <c r="U33" s="65"/>
      <c r="V33" s="71"/>
      <c r="W33" s="70"/>
    </row>
    <row r="34" spans="1:23" ht="12" customHeight="1" x14ac:dyDescent="0.3">
      <c r="A34" s="120"/>
      <c r="B34" s="123"/>
      <c r="C34" s="126"/>
      <c r="D34" s="112"/>
      <c r="E34" s="111"/>
      <c r="F34" s="114"/>
      <c r="G34" s="111"/>
      <c r="H34" s="97"/>
      <c r="I34" s="97"/>
      <c r="J34" s="97"/>
      <c r="K34" s="97"/>
      <c r="L34" s="97"/>
      <c r="M34" s="97"/>
      <c r="N34" s="97"/>
      <c r="O34" s="97"/>
      <c r="P34" s="98"/>
      <c r="Q34" s="100"/>
      <c r="R34" s="102"/>
      <c r="S34" s="97"/>
      <c r="T34" s="49"/>
      <c r="U34" s="64"/>
      <c r="V34" s="42"/>
      <c r="W34" s="84"/>
    </row>
    <row r="35" spans="1:23" ht="12" customHeight="1" x14ac:dyDescent="0.3">
      <c r="A35" s="119">
        <v>5</v>
      </c>
      <c r="B35" s="122" t="s">
        <v>34</v>
      </c>
      <c r="C35" s="125">
        <v>4</v>
      </c>
      <c r="D35" s="110">
        <v>200</v>
      </c>
      <c r="E35" s="110">
        <v>1</v>
      </c>
      <c r="F35" s="113">
        <f>ROUND((U30)/D35,0-0)+1</f>
        <v>13</v>
      </c>
      <c r="G35" s="110">
        <f>ROUND(E35*F35,0)</f>
        <v>13</v>
      </c>
      <c r="H35" s="96">
        <f>U37</f>
        <v>3900</v>
      </c>
      <c r="I35" s="96">
        <f>T38</f>
        <v>650</v>
      </c>
      <c r="J35" s="96">
        <f>W38</f>
        <v>650</v>
      </c>
      <c r="K35" s="96"/>
      <c r="L35" s="96"/>
      <c r="M35" s="96">
        <f>U41</f>
        <v>0</v>
      </c>
      <c r="N35" s="96">
        <f>SUM(H35:M41)</f>
        <v>5200</v>
      </c>
      <c r="O35" s="96">
        <f>20*2</f>
        <v>40</v>
      </c>
      <c r="P35" s="96">
        <f>N35-O35</f>
        <v>5160</v>
      </c>
      <c r="Q35" s="99">
        <f>(P35*G35)/1000</f>
        <v>67.08</v>
      </c>
      <c r="R35" s="101">
        <v>0.99399999999999999</v>
      </c>
      <c r="S35" s="96">
        <f>Q35*R35</f>
        <v>66.677520000000001</v>
      </c>
      <c r="T35" s="38"/>
      <c r="U35" s="46"/>
      <c r="V35" s="50"/>
      <c r="W35" s="75"/>
    </row>
    <row r="36" spans="1:23" ht="12" customHeight="1" x14ac:dyDescent="0.3">
      <c r="A36" s="120"/>
      <c r="B36" s="123"/>
      <c r="C36" s="126"/>
      <c r="D36" s="111"/>
      <c r="E36" s="111"/>
      <c r="F36" s="114"/>
      <c r="G36" s="111"/>
      <c r="H36" s="97"/>
      <c r="I36" s="97"/>
      <c r="J36" s="97"/>
      <c r="K36" s="97"/>
      <c r="L36" s="97"/>
      <c r="M36" s="97"/>
      <c r="N36" s="97"/>
      <c r="O36" s="97"/>
      <c r="P36" s="97"/>
      <c r="Q36" s="100"/>
      <c r="R36" s="102"/>
      <c r="S36" s="97"/>
      <c r="T36" s="72"/>
      <c r="U36" s="73"/>
      <c r="V36" s="44"/>
      <c r="W36" s="74"/>
    </row>
    <row r="37" spans="1:23" ht="12" customHeight="1" x14ac:dyDescent="0.3">
      <c r="A37" s="120"/>
      <c r="B37" s="123"/>
      <c r="C37" s="126"/>
      <c r="D37" s="111"/>
      <c r="E37" s="111"/>
      <c r="F37" s="114"/>
      <c r="G37" s="111"/>
      <c r="H37" s="97"/>
      <c r="I37" s="97"/>
      <c r="J37" s="97"/>
      <c r="K37" s="97"/>
      <c r="L37" s="97"/>
      <c r="M37" s="97"/>
      <c r="N37" s="97"/>
      <c r="O37" s="97"/>
      <c r="P37" s="97"/>
      <c r="Q37" s="100"/>
      <c r="R37" s="102"/>
      <c r="S37" s="97"/>
      <c r="T37" s="34"/>
      <c r="U37" s="92">
        <v>3900</v>
      </c>
      <c r="V37" s="92"/>
      <c r="W37" s="45"/>
    </row>
    <row r="38" spans="1:23" ht="12" customHeight="1" x14ac:dyDescent="0.3">
      <c r="A38" s="120"/>
      <c r="B38" s="123"/>
      <c r="C38" s="126"/>
      <c r="D38" s="111"/>
      <c r="E38" s="111"/>
      <c r="F38" s="114"/>
      <c r="G38" s="111"/>
      <c r="H38" s="97"/>
      <c r="I38" s="97"/>
      <c r="J38" s="97"/>
      <c r="K38" s="97"/>
      <c r="L38" s="97"/>
      <c r="M38" s="97"/>
      <c r="N38" s="97"/>
      <c r="O38" s="97"/>
      <c r="P38" s="97"/>
      <c r="Q38" s="100"/>
      <c r="R38" s="102"/>
      <c r="S38" s="97"/>
      <c r="T38" s="91">
        <v>650</v>
      </c>
      <c r="U38" s="47"/>
      <c r="V38" s="47"/>
      <c r="W38" s="90">
        <v>650</v>
      </c>
    </row>
    <row r="39" spans="1:23" ht="12" customHeight="1" x14ac:dyDescent="0.3">
      <c r="A39" s="120"/>
      <c r="B39" s="123"/>
      <c r="C39" s="126"/>
      <c r="D39" s="111"/>
      <c r="E39" s="111"/>
      <c r="F39" s="114"/>
      <c r="G39" s="111"/>
      <c r="H39" s="97"/>
      <c r="I39" s="97"/>
      <c r="J39" s="97"/>
      <c r="K39" s="97"/>
      <c r="L39" s="97"/>
      <c r="M39" s="97"/>
      <c r="N39" s="97"/>
      <c r="O39" s="97"/>
      <c r="P39" s="97"/>
      <c r="Q39" s="100"/>
      <c r="R39" s="102"/>
      <c r="S39" s="97"/>
      <c r="T39" s="91"/>
      <c r="U39" s="47"/>
      <c r="V39" s="47"/>
      <c r="W39" s="90"/>
    </row>
    <row r="40" spans="1:23" ht="12" customHeight="1" x14ac:dyDescent="0.3">
      <c r="A40" s="120"/>
      <c r="B40" s="123"/>
      <c r="C40" s="126"/>
      <c r="D40" s="111"/>
      <c r="E40" s="111"/>
      <c r="F40" s="114"/>
      <c r="G40" s="111"/>
      <c r="H40" s="97"/>
      <c r="I40" s="97"/>
      <c r="J40" s="97"/>
      <c r="K40" s="97"/>
      <c r="L40" s="97"/>
      <c r="M40" s="97"/>
      <c r="N40" s="97"/>
      <c r="O40" s="97"/>
      <c r="P40" s="97"/>
      <c r="Q40" s="100"/>
      <c r="R40" s="102"/>
      <c r="S40" s="97"/>
      <c r="T40" s="34"/>
      <c r="U40" s="65"/>
      <c r="V40" s="71"/>
      <c r="W40" s="70"/>
    </row>
    <row r="41" spans="1:23" ht="12" customHeight="1" x14ac:dyDescent="0.3">
      <c r="A41" s="121"/>
      <c r="B41" s="124"/>
      <c r="C41" s="127"/>
      <c r="D41" s="112"/>
      <c r="E41" s="112"/>
      <c r="F41" s="132"/>
      <c r="G41" s="112"/>
      <c r="H41" s="98"/>
      <c r="I41" s="98"/>
      <c r="J41" s="98"/>
      <c r="K41" s="98"/>
      <c r="L41" s="98"/>
      <c r="M41" s="98"/>
      <c r="N41" s="98"/>
      <c r="O41" s="98"/>
      <c r="P41" s="98"/>
      <c r="Q41" s="103"/>
      <c r="R41" s="115"/>
      <c r="S41" s="98"/>
      <c r="T41" s="49"/>
      <c r="U41" s="64"/>
      <c r="V41" s="42"/>
      <c r="W41" s="84"/>
    </row>
    <row r="42" spans="1:23" ht="18.75" customHeight="1" x14ac:dyDescent="0.3">
      <c r="A42" s="119">
        <v>6</v>
      </c>
      <c r="B42" s="122" t="s">
        <v>30</v>
      </c>
      <c r="C42" s="125">
        <v>4</v>
      </c>
      <c r="D42" s="110">
        <v>150</v>
      </c>
      <c r="E42" s="110">
        <v>1</v>
      </c>
      <c r="F42" s="113">
        <f>ROUND((1400)/D42,0-0)+1</f>
        <v>10</v>
      </c>
      <c r="G42" s="110">
        <f>ROUND(E42*F42,0)</f>
        <v>10</v>
      </c>
      <c r="H42" s="99">
        <f>T44</f>
        <v>900</v>
      </c>
      <c r="I42" s="99">
        <f>W44</f>
        <v>900</v>
      </c>
      <c r="J42" s="99">
        <f>U46</f>
        <v>900</v>
      </c>
      <c r="K42" s="99">
        <f>U42</f>
        <v>900</v>
      </c>
      <c r="L42" s="99">
        <f>V43</f>
        <v>100</v>
      </c>
      <c r="M42" s="96"/>
      <c r="N42" s="99">
        <f>SUM(H42:M46)+L42</f>
        <v>3800</v>
      </c>
      <c r="O42" s="99">
        <f>12*6</f>
        <v>72</v>
      </c>
      <c r="P42" s="99">
        <f>N42-O42</f>
        <v>3728</v>
      </c>
      <c r="Q42" s="99">
        <f>(P42*G42)/1000</f>
        <v>37.28</v>
      </c>
      <c r="R42" s="104">
        <v>0.99399999999999999</v>
      </c>
      <c r="S42" s="99">
        <f>Q42*R42</f>
        <v>37.056319999999999</v>
      </c>
      <c r="T42" s="36"/>
      <c r="U42" s="94">
        <v>900</v>
      </c>
      <c r="V42" s="94"/>
      <c r="W42" s="57"/>
    </row>
    <row r="43" spans="1:23" ht="18.75" customHeight="1" x14ac:dyDescent="0.3">
      <c r="A43" s="120"/>
      <c r="B43" s="123"/>
      <c r="C43" s="126"/>
      <c r="D43" s="111"/>
      <c r="E43" s="111"/>
      <c r="F43" s="114"/>
      <c r="G43" s="111"/>
      <c r="H43" s="100"/>
      <c r="I43" s="100"/>
      <c r="J43" s="100"/>
      <c r="K43" s="100"/>
      <c r="L43" s="100"/>
      <c r="M43" s="97"/>
      <c r="N43" s="100"/>
      <c r="O43" s="100"/>
      <c r="P43" s="100"/>
      <c r="Q43" s="100"/>
      <c r="R43" s="105"/>
      <c r="S43" s="100"/>
      <c r="T43" s="34"/>
      <c r="U43" s="82"/>
      <c r="V43" s="48">
        <v>100</v>
      </c>
      <c r="W43" s="51"/>
    </row>
    <row r="44" spans="1:23" ht="18.75" customHeight="1" x14ac:dyDescent="0.3">
      <c r="A44" s="120"/>
      <c r="B44" s="123"/>
      <c r="C44" s="126"/>
      <c r="D44" s="111"/>
      <c r="E44" s="111"/>
      <c r="F44" s="114"/>
      <c r="G44" s="111"/>
      <c r="H44" s="100"/>
      <c r="I44" s="100"/>
      <c r="J44" s="100"/>
      <c r="K44" s="100"/>
      <c r="L44" s="100"/>
      <c r="M44" s="97"/>
      <c r="N44" s="100"/>
      <c r="O44" s="100"/>
      <c r="P44" s="100"/>
      <c r="Q44" s="100"/>
      <c r="R44" s="105"/>
      <c r="S44" s="100"/>
      <c r="T44" s="81">
        <v>900</v>
      </c>
      <c r="U44" s="47"/>
      <c r="V44" s="44"/>
      <c r="W44" s="77">
        <v>900</v>
      </c>
    </row>
    <row r="45" spans="1:23" ht="18.75" customHeight="1" x14ac:dyDescent="0.3">
      <c r="A45" s="120"/>
      <c r="B45" s="123"/>
      <c r="C45" s="126"/>
      <c r="D45" s="111"/>
      <c r="E45" s="111"/>
      <c r="F45" s="114"/>
      <c r="G45" s="111"/>
      <c r="H45" s="100"/>
      <c r="I45" s="100"/>
      <c r="J45" s="100"/>
      <c r="K45" s="100"/>
      <c r="L45" s="100"/>
      <c r="M45" s="97"/>
      <c r="N45" s="100"/>
      <c r="O45" s="100"/>
      <c r="P45" s="100"/>
      <c r="Q45" s="100"/>
      <c r="R45" s="105"/>
      <c r="S45" s="100"/>
      <c r="T45" s="34"/>
      <c r="U45" s="47"/>
      <c r="V45" s="47"/>
      <c r="W45" s="45"/>
    </row>
    <row r="46" spans="1:23" ht="18.75" customHeight="1" x14ac:dyDescent="0.3">
      <c r="A46" s="121"/>
      <c r="B46" s="124"/>
      <c r="C46" s="127"/>
      <c r="D46" s="112"/>
      <c r="E46" s="112"/>
      <c r="F46" s="132"/>
      <c r="G46" s="112"/>
      <c r="H46" s="103"/>
      <c r="I46" s="103"/>
      <c r="J46" s="103"/>
      <c r="K46" s="103"/>
      <c r="L46" s="103"/>
      <c r="M46" s="98"/>
      <c r="N46" s="103"/>
      <c r="O46" s="103"/>
      <c r="P46" s="103"/>
      <c r="Q46" s="103"/>
      <c r="R46" s="106"/>
      <c r="S46" s="103"/>
      <c r="T46" s="37"/>
      <c r="U46" s="93">
        <v>900</v>
      </c>
      <c r="V46" s="93"/>
      <c r="W46" s="60"/>
    </row>
    <row r="47" spans="1:23" ht="13.5" customHeight="1" x14ac:dyDescent="0.3">
      <c r="A47" s="119">
        <v>7</v>
      </c>
      <c r="B47" s="122" t="s">
        <v>31</v>
      </c>
      <c r="C47" s="125">
        <v>4</v>
      </c>
      <c r="D47" s="110">
        <v>150</v>
      </c>
      <c r="E47" s="110">
        <v>2</v>
      </c>
      <c r="F47" s="113">
        <f>ROUND((1400)/D47,0-0)+1</f>
        <v>10</v>
      </c>
      <c r="G47" s="110">
        <f>ROUND(E47*F47,0)</f>
        <v>20</v>
      </c>
      <c r="H47" s="99">
        <f>U49</f>
        <v>900</v>
      </c>
      <c r="I47" s="99">
        <f>V49</f>
        <v>900</v>
      </c>
      <c r="J47" s="99">
        <f>U51</f>
        <v>450</v>
      </c>
      <c r="K47" s="99">
        <f>U47</f>
        <v>450</v>
      </c>
      <c r="L47" s="99">
        <f>V48</f>
        <v>100</v>
      </c>
      <c r="M47" s="96"/>
      <c r="N47" s="99">
        <f>SUM(H47:M51)+L47</f>
        <v>2900</v>
      </c>
      <c r="O47" s="99">
        <f>12*6</f>
        <v>72</v>
      </c>
      <c r="P47" s="99">
        <f>N47-O47</f>
        <v>2828</v>
      </c>
      <c r="Q47" s="99">
        <f>(P47*G47)/1000</f>
        <v>56.56</v>
      </c>
      <c r="R47" s="104">
        <v>0.99399999999999999</v>
      </c>
      <c r="S47" s="99">
        <f>Q47*R47</f>
        <v>56.220640000000003</v>
      </c>
      <c r="T47" s="36"/>
      <c r="U47" s="95">
        <v>450</v>
      </c>
      <c r="V47" s="95"/>
      <c r="W47" s="57"/>
    </row>
    <row r="48" spans="1:23" ht="13.5" customHeight="1" x14ac:dyDescent="0.3">
      <c r="A48" s="120"/>
      <c r="B48" s="123"/>
      <c r="C48" s="126"/>
      <c r="D48" s="111"/>
      <c r="E48" s="111"/>
      <c r="F48" s="114"/>
      <c r="G48" s="111"/>
      <c r="H48" s="100"/>
      <c r="I48" s="100"/>
      <c r="J48" s="100"/>
      <c r="K48" s="100"/>
      <c r="L48" s="100"/>
      <c r="M48" s="97"/>
      <c r="N48" s="100"/>
      <c r="O48" s="100"/>
      <c r="P48" s="100"/>
      <c r="Q48" s="100"/>
      <c r="R48" s="105"/>
      <c r="S48" s="100"/>
      <c r="T48" s="34"/>
      <c r="U48" s="56"/>
      <c r="V48" s="83">
        <v>100</v>
      </c>
      <c r="W48" s="51"/>
    </row>
    <row r="49" spans="1:24" ht="13.5" customHeight="1" x14ac:dyDescent="0.3">
      <c r="A49" s="120"/>
      <c r="B49" s="123"/>
      <c r="C49" s="126"/>
      <c r="D49" s="111"/>
      <c r="E49" s="111"/>
      <c r="F49" s="114"/>
      <c r="G49" s="111"/>
      <c r="H49" s="100"/>
      <c r="I49" s="100"/>
      <c r="J49" s="100"/>
      <c r="K49" s="100"/>
      <c r="L49" s="100"/>
      <c r="M49" s="97"/>
      <c r="N49" s="100"/>
      <c r="O49" s="100"/>
      <c r="P49" s="100"/>
      <c r="Q49" s="100"/>
      <c r="R49" s="105"/>
      <c r="S49" s="100"/>
      <c r="T49" s="78"/>
      <c r="U49" s="76">
        <v>900</v>
      </c>
      <c r="V49" s="83">
        <v>900</v>
      </c>
      <c r="W49" s="51"/>
      <c r="X49" s="14">
        <f>1.3/0.15</f>
        <v>8.6666666666666679</v>
      </c>
    </row>
    <row r="50" spans="1:24" ht="13.5" customHeight="1" x14ac:dyDescent="0.3">
      <c r="A50" s="120"/>
      <c r="B50" s="123"/>
      <c r="C50" s="126"/>
      <c r="D50" s="111"/>
      <c r="E50" s="111"/>
      <c r="F50" s="114"/>
      <c r="G50" s="111"/>
      <c r="H50" s="100"/>
      <c r="I50" s="100"/>
      <c r="J50" s="100"/>
      <c r="K50" s="100"/>
      <c r="L50" s="100"/>
      <c r="M50" s="97"/>
      <c r="N50" s="100"/>
      <c r="O50" s="100"/>
      <c r="P50" s="100"/>
      <c r="Q50" s="100"/>
      <c r="R50" s="105"/>
      <c r="S50" s="100"/>
      <c r="T50" s="34"/>
      <c r="U50" s="47"/>
      <c r="V50" s="47"/>
      <c r="W50" s="45"/>
    </row>
    <row r="51" spans="1:24" ht="13.5" customHeight="1" x14ac:dyDescent="0.3">
      <c r="A51" s="121"/>
      <c r="B51" s="124"/>
      <c r="C51" s="127"/>
      <c r="D51" s="112"/>
      <c r="E51" s="112"/>
      <c r="F51" s="132"/>
      <c r="G51" s="112"/>
      <c r="H51" s="103"/>
      <c r="I51" s="103"/>
      <c r="J51" s="103"/>
      <c r="K51" s="103"/>
      <c r="L51" s="103"/>
      <c r="M51" s="98"/>
      <c r="N51" s="103"/>
      <c r="O51" s="103"/>
      <c r="P51" s="103"/>
      <c r="Q51" s="103"/>
      <c r="R51" s="106"/>
      <c r="S51" s="103"/>
      <c r="T51" s="37"/>
      <c r="U51" s="93">
        <v>450</v>
      </c>
      <c r="V51" s="93"/>
      <c r="W51" s="60"/>
    </row>
    <row r="52" spans="1:24" s="18" customFormat="1" ht="21.75" customHeight="1" x14ac:dyDescent="0.35">
      <c r="A52" s="116"/>
      <c r="B52" s="117"/>
      <c r="C52" s="117"/>
      <c r="D52" s="117"/>
      <c r="E52" s="117"/>
      <c r="F52" s="117"/>
      <c r="G52" s="117"/>
      <c r="H52" s="117"/>
      <c r="I52" s="117"/>
      <c r="J52" s="117"/>
      <c r="K52" s="117"/>
      <c r="L52" s="117"/>
      <c r="M52" s="117"/>
      <c r="N52" s="117"/>
      <c r="O52" s="117" t="s">
        <v>17</v>
      </c>
      <c r="P52" s="117"/>
      <c r="Q52" s="117"/>
      <c r="R52" s="117"/>
      <c r="S52" s="63">
        <f>SUM(S8:S51)</f>
        <v>926.27685999999994</v>
      </c>
      <c r="T52" s="15"/>
      <c r="U52" s="15"/>
      <c r="V52" s="15"/>
      <c r="W52" s="16"/>
    </row>
    <row r="53" spans="1:24" s="18" customFormat="1" ht="21.75" customHeight="1" x14ac:dyDescent="0.35">
      <c r="A53" s="116"/>
      <c r="B53" s="117"/>
      <c r="C53" s="117"/>
      <c r="D53" s="117"/>
      <c r="E53" s="117"/>
      <c r="F53" s="117"/>
      <c r="G53" s="117"/>
      <c r="H53" s="117"/>
      <c r="I53" s="117"/>
      <c r="J53" s="117"/>
      <c r="K53" s="117"/>
      <c r="L53" s="117"/>
      <c r="M53" s="117"/>
      <c r="N53" s="117"/>
      <c r="O53" s="117" t="s">
        <v>18</v>
      </c>
      <c r="P53" s="117"/>
      <c r="Q53" s="117"/>
      <c r="R53" s="118"/>
      <c r="S53" s="40">
        <f>(S52/1000)</f>
        <v>0.92627685999999998</v>
      </c>
      <c r="T53" s="15"/>
      <c r="U53" s="15"/>
      <c r="V53" s="15"/>
      <c r="W53" s="16"/>
    </row>
    <row r="54" spans="1:24" ht="31.5" customHeight="1" x14ac:dyDescent="0.3">
      <c r="A54" s="19"/>
      <c r="B54" s="19"/>
      <c r="C54" s="19"/>
      <c r="D54" s="19"/>
      <c r="E54" s="19"/>
      <c r="F54" s="19"/>
      <c r="G54" s="19"/>
      <c r="H54" s="20"/>
      <c r="I54" s="20"/>
      <c r="J54" s="20"/>
      <c r="K54" s="20"/>
      <c r="L54" s="20"/>
      <c r="M54" s="20"/>
      <c r="N54" s="20"/>
      <c r="O54" s="20"/>
      <c r="P54" s="20"/>
      <c r="Q54" s="20"/>
      <c r="R54" s="4"/>
      <c r="S54" s="21"/>
      <c r="T54" s="130" t="s">
        <v>19</v>
      </c>
      <c r="U54" s="131" t="s">
        <v>19</v>
      </c>
      <c r="V54" s="85" t="s">
        <v>20</v>
      </c>
      <c r="W54" s="85" t="s">
        <v>21</v>
      </c>
    </row>
    <row r="55" spans="1:24" ht="15.6" x14ac:dyDescent="0.3">
      <c r="A55" s="19"/>
      <c r="B55" s="19"/>
      <c r="C55" s="19"/>
      <c r="D55" s="19"/>
      <c r="E55" s="19"/>
      <c r="F55" s="19"/>
      <c r="G55" s="19"/>
      <c r="H55" s="20"/>
      <c r="I55" s="35"/>
      <c r="J55" s="20"/>
      <c r="K55" s="20"/>
      <c r="L55" s="20"/>
      <c r="M55" s="20"/>
      <c r="N55" s="20"/>
      <c r="O55" s="20"/>
      <c r="P55" s="20"/>
      <c r="Q55" s="20"/>
      <c r="R55" s="4"/>
      <c r="S55" s="21"/>
      <c r="T55" s="108">
        <v>4</v>
      </c>
      <c r="U55" s="109"/>
      <c r="V55" s="86">
        <f>S47+S42+S28</f>
        <v>169.67579999999998</v>
      </c>
      <c r="W55" s="86"/>
      <c r="X55" s="39"/>
    </row>
    <row r="56" spans="1:24" ht="15.6" x14ac:dyDescent="0.3">
      <c r="A56" s="19"/>
      <c r="B56" s="19"/>
      <c r="C56" s="19"/>
      <c r="D56" s="19"/>
      <c r="E56" s="19"/>
      <c r="F56" s="19"/>
      <c r="G56" s="19"/>
      <c r="H56" s="20"/>
      <c r="I56" s="35"/>
      <c r="J56" s="20"/>
      <c r="K56" s="20"/>
      <c r="L56" s="20"/>
      <c r="M56" s="20"/>
      <c r="N56" s="20"/>
      <c r="O56" s="20"/>
      <c r="P56" s="20"/>
      <c r="Q56" s="20"/>
      <c r="R56" s="4"/>
      <c r="S56" s="21"/>
      <c r="T56" s="108">
        <v>6</v>
      </c>
      <c r="U56" s="109"/>
      <c r="V56" s="86">
        <f>S35+S21+S14</f>
        <v>388.38342</v>
      </c>
      <c r="W56" s="86"/>
    </row>
    <row r="57" spans="1:24" ht="15.6" x14ac:dyDescent="0.3">
      <c r="A57" s="19"/>
      <c r="B57" s="19"/>
      <c r="C57" s="19"/>
      <c r="D57" s="19"/>
      <c r="E57" s="19"/>
      <c r="F57" s="19"/>
      <c r="G57" s="19"/>
      <c r="H57" s="20"/>
      <c r="I57" s="35"/>
      <c r="J57" s="20"/>
      <c r="K57" s="20"/>
      <c r="L57" s="20"/>
      <c r="M57" s="20"/>
      <c r="N57" s="20"/>
      <c r="O57" s="20"/>
      <c r="P57" s="20"/>
      <c r="Q57" s="20"/>
      <c r="R57" s="4"/>
      <c r="S57" s="21"/>
      <c r="T57" s="108">
        <v>8</v>
      </c>
      <c r="U57" s="109"/>
      <c r="V57" s="86">
        <f>S8</f>
        <v>368.21764000000002</v>
      </c>
      <c r="W57" s="86"/>
    </row>
    <row r="58" spans="1:24" ht="15.6" x14ac:dyDescent="0.3">
      <c r="A58" s="19"/>
      <c r="B58" s="19"/>
      <c r="C58" s="19"/>
      <c r="D58" s="19"/>
      <c r="E58" s="19"/>
      <c r="F58" s="19"/>
      <c r="G58" s="19"/>
      <c r="H58" s="20"/>
      <c r="I58" s="35"/>
      <c r="J58" s="20"/>
      <c r="K58" s="20"/>
      <c r="L58" s="20"/>
      <c r="M58" s="20"/>
      <c r="N58" s="20"/>
      <c r="O58" s="20"/>
      <c r="P58" s="20"/>
      <c r="Q58" s="20"/>
      <c r="R58" s="4"/>
      <c r="S58" s="21"/>
      <c r="T58" s="128"/>
      <c r="U58" s="129"/>
      <c r="V58" s="87"/>
      <c r="W58" s="88">
        <f>V58/1000</f>
        <v>0</v>
      </c>
    </row>
    <row r="59" spans="1:24" ht="15.6" x14ac:dyDescent="0.3">
      <c r="A59" s="19"/>
      <c r="B59" s="19"/>
      <c r="C59" s="19"/>
      <c r="D59" s="19"/>
      <c r="E59" s="19"/>
      <c r="F59" s="19"/>
      <c r="G59" s="19"/>
      <c r="H59" s="20"/>
      <c r="I59" s="35"/>
      <c r="J59" s="20"/>
      <c r="K59" s="20"/>
      <c r="L59" s="20"/>
      <c r="M59" s="20"/>
      <c r="N59" s="20"/>
      <c r="O59" s="20"/>
      <c r="P59" s="20"/>
      <c r="Q59" s="20"/>
      <c r="R59" s="4"/>
      <c r="S59" s="21"/>
      <c r="T59" s="66"/>
      <c r="U59" s="66"/>
      <c r="V59" s="67"/>
      <c r="W59" s="68"/>
    </row>
    <row r="60" spans="1:24" ht="15.6" x14ac:dyDescent="0.3">
      <c r="A60" s="19"/>
      <c r="B60" s="19"/>
      <c r="C60" s="19"/>
      <c r="D60" s="19"/>
      <c r="E60" s="19"/>
      <c r="F60" s="19"/>
      <c r="G60" s="19"/>
      <c r="H60" s="20"/>
      <c r="I60" s="35"/>
      <c r="J60" s="20"/>
      <c r="K60" s="20"/>
      <c r="L60" s="20"/>
      <c r="M60" s="20"/>
      <c r="N60" s="20"/>
      <c r="O60" s="20"/>
      <c r="P60" s="20"/>
      <c r="Q60" s="20"/>
      <c r="R60" s="4"/>
      <c r="S60" s="21"/>
      <c r="T60" s="66"/>
      <c r="U60" s="66"/>
      <c r="V60" s="67"/>
      <c r="W60" s="68"/>
    </row>
    <row r="61" spans="1:24" ht="15.6" x14ac:dyDescent="0.3">
      <c r="A61" s="19"/>
      <c r="B61" s="19"/>
      <c r="C61" s="19"/>
      <c r="D61" s="19"/>
      <c r="E61" s="19"/>
      <c r="F61" s="19"/>
      <c r="G61" s="19"/>
      <c r="H61" s="20"/>
      <c r="I61" s="35"/>
      <c r="J61" s="20"/>
      <c r="K61" s="20"/>
      <c r="L61" s="20"/>
      <c r="M61" s="20"/>
      <c r="N61" s="20"/>
      <c r="O61" s="20"/>
      <c r="P61" s="20"/>
      <c r="Q61" s="20"/>
      <c r="R61" s="4"/>
      <c r="S61" s="21"/>
    </row>
    <row r="62" spans="1:24" ht="15.6" x14ac:dyDescent="0.3">
      <c r="A62" s="19"/>
      <c r="B62" s="19"/>
      <c r="C62" s="19"/>
      <c r="D62" s="19"/>
      <c r="E62" s="19"/>
      <c r="F62" s="19"/>
      <c r="G62" s="19"/>
      <c r="H62" s="20"/>
      <c r="I62" s="20"/>
      <c r="J62" s="20"/>
      <c r="K62" s="20"/>
      <c r="L62" s="20"/>
      <c r="M62" s="20"/>
      <c r="N62" s="20"/>
      <c r="O62" s="20"/>
      <c r="P62" s="20"/>
      <c r="Q62" s="20"/>
      <c r="R62" s="4"/>
      <c r="S62" s="21"/>
      <c r="T62" s="22"/>
      <c r="U62" s="22"/>
      <c r="V62" s="22"/>
      <c r="W62" s="22"/>
    </row>
    <row r="63" spans="1:24" ht="18" x14ac:dyDescent="0.35">
      <c r="A63" s="23"/>
      <c r="B63" s="24"/>
      <c r="C63" s="25"/>
      <c r="D63" s="25"/>
      <c r="E63" s="25"/>
      <c r="F63" s="25"/>
      <c r="G63" s="25"/>
      <c r="H63" s="26"/>
      <c r="I63" s="27"/>
      <c r="J63" s="17"/>
      <c r="K63" s="17"/>
      <c r="L63" s="17"/>
      <c r="M63" s="26"/>
      <c r="N63" s="14"/>
      <c r="O63" s="28"/>
      <c r="P63" s="28"/>
      <c r="Q63" s="17"/>
      <c r="R63" s="27"/>
      <c r="S63" s="29"/>
      <c r="T63" s="30"/>
      <c r="U63" s="30"/>
      <c r="V63" s="30"/>
      <c r="W63" s="30"/>
    </row>
    <row r="64" spans="1:24" ht="18" x14ac:dyDescent="0.35">
      <c r="A64" s="23"/>
      <c r="B64" s="55"/>
      <c r="C64" s="25"/>
      <c r="D64" s="25"/>
      <c r="E64" s="25"/>
      <c r="F64" s="25"/>
      <c r="G64" s="25"/>
      <c r="H64" s="26"/>
      <c r="I64" s="31"/>
      <c r="J64" s="17"/>
      <c r="K64" s="17"/>
      <c r="L64" s="17"/>
      <c r="M64" s="26"/>
      <c r="N64" s="14"/>
      <c r="O64" s="31"/>
      <c r="P64" s="31"/>
      <c r="Q64" s="17"/>
      <c r="R64" s="32"/>
      <c r="S64" s="21"/>
      <c r="T64" s="30"/>
      <c r="U64" s="30"/>
      <c r="V64" s="30"/>
      <c r="W64" s="30"/>
    </row>
    <row r="65" spans="1:17" ht="18" x14ac:dyDescent="0.35">
      <c r="A65" s="18"/>
      <c r="B65" s="18"/>
      <c r="C65" s="18"/>
      <c r="D65" s="18"/>
      <c r="E65" s="18"/>
      <c r="F65" s="18"/>
      <c r="G65" s="18"/>
      <c r="H65" s="17"/>
      <c r="I65" s="17"/>
      <c r="J65" s="17"/>
      <c r="K65" s="17"/>
      <c r="L65" s="17"/>
      <c r="M65" s="17"/>
      <c r="N65" s="17"/>
      <c r="O65" s="17"/>
      <c r="P65" s="17"/>
      <c r="Q65" s="17"/>
    </row>
    <row r="75" spans="1:17" x14ac:dyDescent="0.3">
      <c r="N75" s="43">
        <v>4.78666666666666</v>
      </c>
    </row>
    <row r="76" spans="1:17" x14ac:dyDescent="0.3">
      <c r="N76" s="43">
        <v>2.2666666666666599</v>
      </c>
    </row>
    <row r="78" spans="1:17" x14ac:dyDescent="0.3">
      <c r="N78" s="43">
        <v>8.6333333333333293</v>
      </c>
    </row>
  </sheetData>
  <mergeCells count="176">
    <mergeCell ref="L47:L51"/>
    <mergeCell ref="M47:M51"/>
    <mergeCell ref="N47:N51"/>
    <mergeCell ref="O47:O51"/>
    <mergeCell ref="P47:P51"/>
    <mergeCell ref="Q47:Q51"/>
    <mergeCell ref="R47:R51"/>
    <mergeCell ref="S47:S51"/>
    <mergeCell ref="C47:C51"/>
    <mergeCell ref="D47:D51"/>
    <mergeCell ref="E47:E51"/>
    <mergeCell ref="F47:F51"/>
    <mergeCell ref="G47:G51"/>
    <mergeCell ref="H47:H51"/>
    <mergeCell ref="I47:I51"/>
    <mergeCell ref="J47:J51"/>
    <mergeCell ref="K47:K51"/>
    <mergeCell ref="O5:O6"/>
    <mergeCell ref="P5:P6"/>
    <mergeCell ref="Q5:Q6"/>
    <mergeCell ref="R5:R6"/>
    <mergeCell ref="S5:S6"/>
    <mergeCell ref="S8:S13"/>
    <mergeCell ref="T5:W6"/>
    <mergeCell ref="A1:W1"/>
    <mergeCell ref="A5:A6"/>
    <mergeCell ref="B5:B6"/>
    <mergeCell ref="C5:C6"/>
    <mergeCell ref="D5:D6"/>
    <mergeCell ref="E5:E6"/>
    <mergeCell ref="F5:F6"/>
    <mergeCell ref="G5:G6"/>
    <mergeCell ref="H5:M5"/>
    <mergeCell ref="N5:N6"/>
    <mergeCell ref="G8:G13"/>
    <mergeCell ref="H8:H13"/>
    <mergeCell ref="I8:I13"/>
    <mergeCell ref="J8:J13"/>
    <mergeCell ref="K8:K13"/>
    <mergeCell ref="L8:L13"/>
    <mergeCell ref="C8:C13"/>
    <mergeCell ref="L42:L46"/>
    <mergeCell ref="D8:D13"/>
    <mergeCell ref="E8:E13"/>
    <mergeCell ref="F8:F13"/>
    <mergeCell ref="A8:A13"/>
    <mergeCell ref="B8:B13"/>
    <mergeCell ref="A42:A46"/>
    <mergeCell ref="B42:B46"/>
    <mergeCell ref="C42:C46"/>
    <mergeCell ref="D42:D46"/>
    <mergeCell ref="E42:E46"/>
    <mergeCell ref="F42:F46"/>
    <mergeCell ref="D35:D41"/>
    <mergeCell ref="E35:E41"/>
    <mergeCell ref="F35:F41"/>
    <mergeCell ref="H35:H41"/>
    <mergeCell ref="I35:I41"/>
    <mergeCell ref="G35:G41"/>
    <mergeCell ref="T58:U58"/>
    <mergeCell ref="T54:U54"/>
    <mergeCell ref="T55:U55"/>
    <mergeCell ref="T57:U57"/>
    <mergeCell ref="A52:N52"/>
    <mergeCell ref="O52:R52"/>
    <mergeCell ref="A14:A20"/>
    <mergeCell ref="B14:B20"/>
    <mergeCell ref="C14:C20"/>
    <mergeCell ref="D14:D20"/>
    <mergeCell ref="E14:E20"/>
    <mergeCell ref="F14:F20"/>
    <mergeCell ref="G14:G20"/>
    <mergeCell ref="H14:H20"/>
    <mergeCell ref="I14:I20"/>
    <mergeCell ref="J14:J20"/>
    <mergeCell ref="K14:K20"/>
    <mergeCell ref="L14:L20"/>
    <mergeCell ref="M14:M20"/>
    <mergeCell ref="N14:N20"/>
    <mergeCell ref="O14:O20"/>
    <mergeCell ref="S42:S46"/>
    <mergeCell ref="M42:M46"/>
    <mergeCell ref="N42:N46"/>
    <mergeCell ref="A47:A51"/>
    <mergeCell ref="B47:B51"/>
    <mergeCell ref="G21:G27"/>
    <mergeCell ref="H21:H27"/>
    <mergeCell ref="I21:I27"/>
    <mergeCell ref="J21:J27"/>
    <mergeCell ref="K21:K27"/>
    <mergeCell ref="L21:L27"/>
    <mergeCell ref="M21:M27"/>
    <mergeCell ref="A28:A34"/>
    <mergeCell ref="B28:B34"/>
    <mergeCell ref="C28:C34"/>
    <mergeCell ref="A21:A27"/>
    <mergeCell ref="B21:B27"/>
    <mergeCell ref="C21:C27"/>
    <mergeCell ref="D21:D27"/>
    <mergeCell ref="E21:E27"/>
    <mergeCell ref="F21:F27"/>
    <mergeCell ref="A35:A41"/>
    <mergeCell ref="B35:B41"/>
    <mergeCell ref="C35:C41"/>
    <mergeCell ref="G42:G46"/>
    <mergeCell ref="H42:H46"/>
    <mergeCell ref="I42:I46"/>
    <mergeCell ref="T56:U56"/>
    <mergeCell ref="T31:T32"/>
    <mergeCell ref="U30:V30"/>
    <mergeCell ref="D28:D34"/>
    <mergeCell ref="E28:E34"/>
    <mergeCell ref="F28:F34"/>
    <mergeCell ref="G28:G34"/>
    <mergeCell ref="H28:H34"/>
    <mergeCell ref="I28:I34"/>
    <mergeCell ref="J28:J34"/>
    <mergeCell ref="K28:K34"/>
    <mergeCell ref="L28:L34"/>
    <mergeCell ref="J35:J41"/>
    <mergeCell ref="K35:K41"/>
    <mergeCell ref="L35:L41"/>
    <mergeCell ref="M35:M41"/>
    <mergeCell ref="N35:N41"/>
    <mergeCell ref="O35:O41"/>
    <mergeCell ref="P35:P41"/>
    <mergeCell ref="Q35:Q41"/>
    <mergeCell ref="R35:R41"/>
    <mergeCell ref="O42:O46"/>
    <mergeCell ref="A53:N53"/>
    <mergeCell ref="O53:R53"/>
    <mergeCell ref="T10:U11"/>
    <mergeCell ref="T24:T25"/>
    <mergeCell ref="U26:V26"/>
    <mergeCell ref="W24:W25"/>
    <mergeCell ref="M28:M34"/>
    <mergeCell ref="N28:N34"/>
    <mergeCell ref="O28:O34"/>
    <mergeCell ref="P28:P34"/>
    <mergeCell ref="Q28:Q34"/>
    <mergeCell ref="R28:R34"/>
    <mergeCell ref="S28:S34"/>
    <mergeCell ref="P21:P27"/>
    <mergeCell ref="Q21:Q27"/>
    <mergeCell ref="R21:R27"/>
    <mergeCell ref="S21:S27"/>
    <mergeCell ref="M8:M13"/>
    <mergeCell ref="N8:N13"/>
    <mergeCell ref="O8:O13"/>
    <mergeCell ref="P8:P13"/>
    <mergeCell ref="Q8:Q13"/>
    <mergeCell ref="R8:R13"/>
    <mergeCell ref="I7:L7"/>
    <mergeCell ref="W31:W32"/>
    <mergeCell ref="T38:T39"/>
    <mergeCell ref="U37:V37"/>
    <mergeCell ref="W38:W39"/>
    <mergeCell ref="U46:V46"/>
    <mergeCell ref="U42:V42"/>
    <mergeCell ref="U51:V51"/>
    <mergeCell ref="U47:V47"/>
    <mergeCell ref="T17:T18"/>
    <mergeCell ref="U19:V19"/>
    <mergeCell ref="W17:W18"/>
    <mergeCell ref="S35:S41"/>
    <mergeCell ref="P14:P20"/>
    <mergeCell ref="N21:N27"/>
    <mergeCell ref="O21:O27"/>
    <mergeCell ref="Q14:Q20"/>
    <mergeCell ref="R14:R20"/>
    <mergeCell ref="S14:S20"/>
    <mergeCell ref="P42:P46"/>
    <mergeCell ref="Q42:Q46"/>
    <mergeCell ref="R42:R46"/>
    <mergeCell ref="J42:J46"/>
    <mergeCell ref="K42:K46"/>
  </mergeCells>
  <conditionalFormatting sqref="C8:C9">
    <cfRule type="cellIs" dxfId="4" priority="12" stopIfTrue="1" operator="equal">
      <formula>0</formula>
    </cfRule>
  </conditionalFormatting>
  <conditionalFormatting sqref="C14:C15">
    <cfRule type="cellIs" dxfId="3" priority="4" stopIfTrue="1" operator="equal">
      <formula>0</formula>
    </cfRule>
  </conditionalFormatting>
  <conditionalFormatting sqref="C21:C22">
    <cfRule type="cellIs" dxfId="2" priority="3" stopIfTrue="1" operator="equal">
      <formula>0</formula>
    </cfRule>
  </conditionalFormatting>
  <conditionalFormatting sqref="C28:C29">
    <cfRule type="cellIs" dxfId="1" priority="1" stopIfTrue="1" operator="equal">
      <formula>0</formula>
    </cfRule>
  </conditionalFormatting>
  <conditionalFormatting sqref="C35:C36">
    <cfRule type="cellIs" dxfId="0" priority="2" stopIfTrue="1" operator="equal">
      <formula>0</formula>
    </cfRule>
  </conditionalFormatting>
  <printOptions horizontalCentered="1"/>
  <pageMargins left="0.15748031496063" right="0.15748031496063" top="0.47244094488188998" bottom="0.31496062992126" header="0.31496062992126" footer="0.196850393700787"/>
  <pageSetup paperSize="9" scale="60" orientation="landscape" r:id="rId1"/>
  <headerFooter>
    <oddHeader xml:space="preserve">&amp;RPage -&amp;P/&amp;N
</oddHeader>
  </headerFooter>
  <rowBreaks count="1" manualBreakCount="1">
    <brk id="41" max="22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Gantry Foundation</vt:lpstr>
      <vt:lpstr>'Gantry Foundation'!Print_Area</vt:lpstr>
      <vt:lpstr>'Gantry Foundation'!Print_Titles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IKRAM</dc:creator>
  <cp:lastModifiedBy>Mian Waqas Mahboob</cp:lastModifiedBy>
  <cp:lastPrinted>2023-12-16T08:05:37Z</cp:lastPrinted>
  <dcterms:created xsi:type="dcterms:W3CDTF">2023-08-07T07:53:34Z</dcterms:created>
  <dcterms:modified xsi:type="dcterms:W3CDTF">2025-10-30T06:20:44Z</dcterms:modified>
</cp:coreProperties>
</file>